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MP1AKZON\Desktop\OFICINA\ALEX L\INVITACIONES\2022\DISEÑOS COLECTORES INGENIERÍAS\EVALUACIÓN\"/>
    </mc:Choice>
  </mc:AlternateContent>
  <bookViews>
    <workbookView xWindow="0" yWindow="0" windowWidth="28800" windowHeight="12330"/>
  </bookViews>
  <sheets>
    <sheet name="ACTA DE APERTURA" sheetId="1" r:id="rId1"/>
    <sheet name="VERIFICACIÓN JURIDICA " sheetId="2" r:id="rId2"/>
    <sheet name="VERIFICACION TECNICA" sheetId="3" r:id="rId3"/>
    <sheet name="VTE" sheetId="4" r:id="rId4"/>
    <sheet name="3.2.1. EXPERIENCIA ADICIONAL OF" sheetId="5" r:id="rId5"/>
    <sheet name="3.2.1. EXP ADICIONAL PER. MIN" sheetId="6" r:id="rId6"/>
    <sheet name="Hoja2" sheetId="7" r:id="rId7"/>
    <sheet name="CORREC. ARITM. GENERAL1" sheetId="8" state="hidden" r:id="rId8"/>
    <sheet name="CORREC. ARITM. GENERAL" sheetId="9" state="hidden" r:id="rId9"/>
  </sheets>
  <definedNames>
    <definedName name="_" localSheetId="5">#REF!</definedName>
    <definedName name="_">#REF!</definedName>
    <definedName name="___PP1" localSheetId="5">#REF!</definedName>
    <definedName name="___PP1">#REF!</definedName>
    <definedName name="___PP10" localSheetId="5">#REF!</definedName>
    <definedName name="___PP10">#REF!</definedName>
    <definedName name="___PP11" localSheetId="5">#REF!</definedName>
    <definedName name="___PP11">#REF!</definedName>
    <definedName name="___PP12" localSheetId="5">#REF!</definedName>
    <definedName name="___PP12">#REF!</definedName>
    <definedName name="___PP13" localSheetId="5">#REF!</definedName>
    <definedName name="___PP13">#REF!</definedName>
    <definedName name="___PP14" localSheetId="5">#REF!</definedName>
    <definedName name="___PP14">#REF!</definedName>
    <definedName name="___PP2" localSheetId="5">#REF!</definedName>
    <definedName name="___PP2">#REF!</definedName>
    <definedName name="___PP3" localSheetId="5">#REF!</definedName>
    <definedName name="___PP3">#REF!</definedName>
    <definedName name="___PP4" localSheetId="5">#REF!</definedName>
    <definedName name="___PP4">#REF!</definedName>
    <definedName name="___PP5" localSheetId="5">#REF!</definedName>
    <definedName name="___PP5">#REF!</definedName>
    <definedName name="___PP6" localSheetId="5">#REF!</definedName>
    <definedName name="___PP6">#REF!</definedName>
    <definedName name="___PP7" localSheetId="5">#REF!</definedName>
    <definedName name="___PP7">#REF!</definedName>
    <definedName name="___PP8" localSheetId="5">#REF!</definedName>
    <definedName name="___PP8">#REF!</definedName>
    <definedName name="___PP9" localSheetId="5">#REF!</definedName>
    <definedName name="___PP9">#REF!</definedName>
    <definedName name="__PP1" localSheetId="5">#REF!</definedName>
    <definedName name="__PP1">#REF!</definedName>
    <definedName name="__PP10" localSheetId="5">#REF!</definedName>
    <definedName name="__PP10">#REF!</definedName>
    <definedName name="__PP11" localSheetId="5">#REF!</definedName>
    <definedName name="__PP11">#REF!</definedName>
    <definedName name="__PP12" localSheetId="5">#REF!</definedName>
    <definedName name="__PP12">#REF!</definedName>
    <definedName name="__PP13" localSheetId="5">#REF!</definedName>
    <definedName name="__PP13">#REF!</definedName>
    <definedName name="__PP14" localSheetId="5">#REF!</definedName>
    <definedName name="__PP14">#REF!</definedName>
    <definedName name="__PP2" localSheetId="5">#REF!</definedName>
    <definedName name="__PP2">#REF!</definedName>
    <definedName name="__PP3" localSheetId="5">#REF!</definedName>
    <definedName name="__PP3">#REF!</definedName>
    <definedName name="__PP4" localSheetId="5">#REF!</definedName>
    <definedName name="__PP4">#REF!</definedName>
    <definedName name="__PP5" localSheetId="5">#REF!</definedName>
    <definedName name="__PP5">#REF!</definedName>
    <definedName name="__PP6" localSheetId="5">#REF!</definedName>
    <definedName name="__PP6">#REF!</definedName>
    <definedName name="__PP7" localSheetId="5">#REF!</definedName>
    <definedName name="__PP7">#REF!</definedName>
    <definedName name="__PP8" localSheetId="5">#REF!</definedName>
    <definedName name="__PP8">#REF!</definedName>
    <definedName name="__PP9" localSheetId="5">#REF!</definedName>
    <definedName name="__PP9">#REF!</definedName>
    <definedName name="_MatMult_A" localSheetId="5">#REF!</definedName>
    <definedName name="_MatMult_A">#REF!</definedName>
    <definedName name="_MatMult_AxB" localSheetId="5">#REF!</definedName>
    <definedName name="_MatMult_AxB">#REF!</definedName>
    <definedName name="_MatMult_B" localSheetId="5">#REF!</definedName>
    <definedName name="_MatMult_B">#REF!</definedName>
    <definedName name="_PP1" localSheetId="5">#REF!</definedName>
    <definedName name="_PP1">#REF!</definedName>
    <definedName name="_PP10" localSheetId="5">#REF!</definedName>
    <definedName name="_PP10">#REF!</definedName>
    <definedName name="_PP11" localSheetId="5">#REF!</definedName>
    <definedName name="_PP11">#REF!</definedName>
    <definedName name="_PP12" localSheetId="5">#REF!</definedName>
    <definedName name="_PP12">#REF!</definedName>
    <definedName name="_PP13" localSheetId="5">#REF!</definedName>
    <definedName name="_PP13">#REF!</definedName>
    <definedName name="_PP14" localSheetId="5">#REF!</definedName>
    <definedName name="_PP14">#REF!</definedName>
    <definedName name="_PP2" localSheetId="5">#REF!</definedName>
    <definedName name="_PP2">#REF!</definedName>
    <definedName name="_PP3" localSheetId="5">#REF!</definedName>
    <definedName name="_PP3">#REF!</definedName>
    <definedName name="_PP4" localSheetId="5">#REF!</definedName>
    <definedName name="_PP4">#REF!</definedName>
    <definedName name="_PP5" localSheetId="5">#REF!</definedName>
    <definedName name="_PP5">#REF!</definedName>
    <definedName name="_PP6" localSheetId="5">#REF!</definedName>
    <definedName name="_PP6">#REF!</definedName>
    <definedName name="_PP7" localSheetId="5">#REF!</definedName>
    <definedName name="_PP7">#REF!</definedName>
    <definedName name="_PP8" localSheetId="5">#REF!</definedName>
    <definedName name="_PP8">#REF!</definedName>
    <definedName name="_PP9" localSheetId="5">#REF!</definedName>
    <definedName name="_PP9">#REF!</definedName>
    <definedName name="A_impresión_IM" localSheetId="5">#REF!</definedName>
    <definedName name="A_impresión_IM">#REF!</definedName>
    <definedName name="ACTA" localSheetId="5">#REF!</definedName>
    <definedName name="ACTA">#REF!</definedName>
    <definedName name="ACTIVIDADES" localSheetId="5">#REF!</definedName>
    <definedName name="ACTIVIDADES">#REF!</definedName>
    <definedName name="Adm" localSheetId="5">#REF!</definedName>
    <definedName name="Adm">#REF!</definedName>
    <definedName name="ADMI" localSheetId="5">#REF!</definedName>
    <definedName name="ADMI">#REF!</definedName>
    <definedName name="aiu" localSheetId="5">#REF!</definedName>
    <definedName name="aiu">#REF!</definedName>
    <definedName name="alam" localSheetId="5">#REF!</definedName>
    <definedName name="alam">#REF!</definedName>
    <definedName name="ANTICIPO" localSheetId="5">#REF!</definedName>
    <definedName name="ANTICIPO">#REF!</definedName>
    <definedName name="aplique" localSheetId="5">#REF!</definedName>
    <definedName name="aplique">#REF!</definedName>
    <definedName name="AUI" localSheetId="5">#REF!</definedName>
    <definedName name="AUI">#REF!</definedName>
    <definedName name="b" localSheetId="5">#REF!</definedName>
    <definedName name="b">#REF!</definedName>
    <definedName name="BASICOS" localSheetId="5">#REF!</definedName>
    <definedName name="BASICOS">#REF!</definedName>
    <definedName name="BB" localSheetId="5">#REF!</definedName>
    <definedName name="BB">#REF!</definedName>
    <definedName name="BudgetTab" localSheetId="5">#REF!</definedName>
    <definedName name="BudgetTab">#REF!</definedName>
    <definedName name="BuiltIn_Print_Area" localSheetId="5">#REF!</definedName>
    <definedName name="BuiltIn_Print_Area">#REF!</definedName>
    <definedName name="BuiltIn_Print_Area___2" localSheetId="5">#REF!</definedName>
    <definedName name="BuiltIn_Print_Area___2">#REF!</definedName>
    <definedName name="BuiltIn_Print_Titles" localSheetId="5">#REF!</definedName>
    <definedName name="BuiltIn_Print_Titles">#REF!</definedName>
    <definedName name="C_" localSheetId="5">#REF!</definedName>
    <definedName name="C_">#REF!</definedName>
    <definedName name="CAPITULO1" localSheetId="5">#REF!</definedName>
    <definedName name="CAPITULO1">#REF!</definedName>
    <definedName name="CAPITULO10" localSheetId="5">#REF!</definedName>
    <definedName name="CAPITULO10">#REF!</definedName>
    <definedName name="CAPITULO11" localSheetId="5">#REF!</definedName>
    <definedName name="CAPITULO11">#REF!</definedName>
    <definedName name="CAPITULO12" localSheetId="5">#REF!</definedName>
    <definedName name="CAPITULO12">#REF!</definedName>
    <definedName name="CAPITULO13" localSheetId="5">#REF!</definedName>
    <definedName name="CAPITULO13">#REF!</definedName>
    <definedName name="CAPITULO14" localSheetId="5">#REF!</definedName>
    <definedName name="CAPITULO14">#REF!</definedName>
    <definedName name="CAPITULO15" localSheetId="5">#REF!</definedName>
    <definedName name="CAPITULO15">#REF!</definedName>
    <definedName name="CAPITULO16" localSheetId="5">#REF!</definedName>
    <definedName name="CAPITULO16">#REF!</definedName>
    <definedName name="CAPITULO17" localSheetId="5">#REF!</definedName>
    <definedName name="CAPITULO17">#REF!</definedName>
    <definedName name="CAPITULO18" localSheetId="5">#REF!</definedName>
    <definedName name="CAPITULO18">#REF!</definedName>
    <definedName name="CAPITULO19" localSheetId="5">#REF!</definedName>
    <definedName name="CAPITULO19">#REF!</definedName>
    <definedName name="CAPITULO2" localSheetId="5">#REF!</definedName>
    <definedName name="CAPITULO2">#REF!</definedName>
    <definedName name="CAPITULO20" localSheetId="5">#REF!</definedName>
    <definedName name="CAPITULO20">#REF!</definedName>
    <definedName name="CAPITULO21" localSheetId="5">#REF!</definedName>
    <definedName name="CAPITULO21">#REF!</definedName>
    <definedName name="CAPITULO3" localSheetId="5">#REF!</definedName>
    <definedName name="CAPITULO3">#REF!</definedName>
    <definedName name="CAPITULO4" localSheetId="5">#REF!</definedName>
    <definedName name="CAPITULO4">#REF!</definedName>
    <definedName name="CAPITULO5" localSheetId="5">#REF!</definedName>
    <definedName name="CAPITULO5">#REF!</definedName>
    <definedName name="CAPITULO6" localSheetId="5">#REF!</definedName>
    <definedName name="CAPITULO6">#REF!</definedName>
    <definedName name="CAPITULO7" localSheetId="5">#REF!</definedName>
    <definedName name="CAPITULO7">#REF!</definedName>
    <definedName name="CAPITULO8" localSheetId="5">#REF!</definedName>
    <definedName name="CAPITULO8">#REF!</definedName>
    <definedName name="CAPITULO9" localSheetId="5">#REF!</definedName>
    <definedName name="CAPITULO9">#REF!</definedName>
    <definedName name="cc" localSheetId="5">#REF!</definedName>
    <definedName name="cc">#REF!</definedName>
    <definedName name="ccc" localSheetId="5">#REF!</definedName>
    <definedName name="ccc">#REF!</definedName>
    <definedName name="CCTO16" localSheetId="5">#REF!</definedName>
    <definedName name="CCTO16">#REF!</definedName>
    <definedName name="CCTO17" localSheetId="5">#REF!</definedName>
    <definedName name="CCTO17">#REF!</definedName>
    <definedName name="CCTO21" localSheetId="5">#REF!</definedName>
    <definedName name="CCTO21">#REF!</definedName>
    <definedName name="CCTON" localSheetId="5">#REF!</definedName>
    <definedName name="CCTON">#REF!</definedName>
    <definedName name="CeldCanti" localSheetId="5">#REF!</definedName>
    <definedName name="CeldCanti">#REF!</definedName>
    <definedName name="CELDVRUNIT1" localSheetId="5">#REF!</definedName>
    <definedName name="CELDVRUNIT1">#REF!</definedName>
    <definedName name="CICLOPEO" localSheetId="5">#REF!</definedName>
    <definedName name="CICLOPEO">#REF!</definedName>
    <definedName name="CIndPresup" localSheetId="5">#REF!</definedName>
    <definedName name="CIndPresup">#REF!</definedName>
    <definedName name="CL" localSheetId="5">#REF!</definedName>
    <definedName name="CL">#REF!</definedName>
    <definedName name="CONJ" localSheetId="5">#REF!</definedName>
    <definedName name="CONJ">#REF!</definedName>
    <definedName name="CONL" localSheetId="5">#REF!</definedName>
    <definedName name="CONL">#REF!</definedName>
    <definedName name="CONRES" localSheetId="5">#REF!</definedName>
    <definedName name="CONRES">#REF!</definedName>
    <definedName name="CONSTRUCTOR" localSheetId="5">#REF!</definedName>
    <definedName name="CONSTRUCTOR">#REF!</definedName>
    <definedName name="CONTREC" localSheetId="5">#REF!</definedName>
    <definedName name="CONTREC">#REF!</definedName>
    <definedName name="COSTIND" localSheetId="5">#REF!</definedName>
    <definedName name="COSTIND">#REF!</definedName>
    <definedName name="CR" localSheetId="5">#REF!</definedName>
    <definedName name="CR">#REF!</definedName>
    <definedName name="CUÑASJ" localSheetId="5">#REF!</definedName>
    <definedName name="CUÑASJ">#REF!</definedName>
    <definedName name="DescripPpto" localSheetId="5">#REF!</definedName>
    <definedName name="DescripPpto">#REF!</definedName>
    <definedName name="emergencia" localSheetId="5">#REF!</definedName>
    <definedName name="emergencia">#REF!</definedName>
    <definedName name="ER" localSheetId="5">#REF!</definedName>
    <definedName name="ER">#REF!</definedName>
    <definedName name="FinPpto" localSheetId="5">#REF!</definedName>
    <definedName name="FinPpto">#REF!</definedName>
    <definedName name="FORMALETA" localSheetId="5">#REF!</definedName>
    <definedName name="FORMALETA">#REF!</definedName>
    <definedName name="FormLinPresup" localSheetId="5">#REF!</definedName>
    <definedName name="FormLinPresup">#REF!</definedName>
    <definedName name="formula" localSheetId="5">#REF!</definedName>
    <definedName name="formula" localSheetId="2">#REF!</definedName>
    <definedName name="formula">#REF!</definedName>
    <definedName name="GACETA" localSheetId="5">#REF!</definedName>
    <definedName name="GACETA">#REF!</definedName>
    <definedName name="gfr" localSheetId="5">#REF!</definedName>
    <definedName name="gfr">#REF!</definedName>
    <definedName name="i" localSheetId="5">#REF!</definedName>
    <definedName name="i">#REF!</definedName>
    <definedName name="iii" localSheetId="5">#REF!</definedName>
    <definedName name="iii">#REF!</definedName>
    <definedName name="IMPRE" localSheetId="5">#REF!</definedName>
    <definedName name="IMPRE">#REF!</definedName>
    <definedName name="Imprev" localSheetId="5">#REF!</definedName>
    <definedName name="Imprev">#REF!</definedName>
    <definedName name="inf" localSheetId="5">#REF!</definedName>
    <definedName name="inf">#REF!</definedName>
    <definedName name="INICIA" localSheetId="5">#REF!</definedName>
    <definedName name="INICIA">#REF!</definedName>
    <definedName name="INICIOPPTO" localSheetId="5">#REF!</definedName>
    <definedName name="INICIOPPTO">#REF!</definedName>
    <definedName name="Instalacion" localSheetId="5">#REF!</definedName>
    <definedName name="Instalacion">#REF!</definedName>
    <definedName name="Insumos" localSheetId="5">#REF!</definedName>
    <definedName name="Insumos">#REF!</definedName>
    <definedName name="INTERVENTOR" localSheetId="5">#REF!</definedName>
    <definedName name="INTERVENTOR">#REF!</definedName>
    <definedName name="item" localSheetId="5">#REF!</definedName>
    <definedName name="item">#REF!</definedName>
    <definedName name="IVA" localSheetId="5">#REF!</definedName>
    <definedName name="IVA">#REF!</definedName>
    <definedName name="IvaSUtl" localSheetId="5">#REF!</definedName>
    <definedName name="IvaSUtl">#REF!</definedName>
    <definedName name="j" localSheetId="5">#REF!</definedName>
    <definedName name="j">#REF!</definedName>
    <definedName name="JU" localSheetId="5">#REF!</definedName>
    <definedName name="JU">#REF!</definedName>
    <definedName name="L_" localSheetId="5">#REF!</definedName>
    <definedName name="L_">#REF!</definedName>
    <definedName name="LineaPresup" localSheetId="5">#REF!</definedName>
    <definedName name="LineaPresup">#REF!</definedName>
    <definedName name="ll" localSheetId="5">#REF!</definedName>
    <definedName name="ll">#REF!</definedName>
    <definedName name="MI" localSheetId="5">#REF!</definedName>
    <definedName name="MI">#REF!</definedName>
    <definedName name="ML" localSheetId="5">#REF!</definedName>
    <definedName name="ML">#REF!</definedName>
    <definedName name="MORTERO" localSheetId="5">#REF!</definedName>
    <definedName name="MORTERO">#REF!</definedName>
    <definedName name="MORTERO24" localSheetId="5">#REF!</definedName>
    <definedName name="MORTERO24">#REF!</definedName>
    <definedName name="NI" localSheetId="5">#REF!</definedName>
    <definedName name="NI">#REF!</definedName>
    <definedName name="ninguno" localSheetId="5">#REF!</definedName>
    <definedName name="ninguno">#REF!</definedName>
    <definedName name="PA" localSheetId="5">#REF!</definedName>
    <definedName name="PA">#REF!</definedName>
    <definedName name="pasamanos" localSheetId="5">#REF!</definedName>
    <definedName name="pasamanos">#REF!</definedName>
    <definedName name="PB" localSheetId="5">#REF!</definedName>
    <definedName name="PB">#REF!</definedName>
    <definedName name="PC" localSheetId="5">#REF!</definedName>
    <definedName name="PC">#REF!</definedName>
    <definedName name="PE" localSheetId="5">#REF!</definedName>
    <definedName name="PE">#REF!</definedName>
    <definedName name="PL" localSheetId="5">#REF!</definedName>
    <definedName name="PL">#REF!</definedName>
    <definedName name="PLAZO" localSheetId="5">#REF!</definedName>
    <definedName name="PLAZO">#REF!</definedName>
    <definedName name="Plegable" localSheetId="5">#REF!</definedName>
    <definedName name="Plegable">#REF!</definedName>
    <definedName name="po" localSheetId="5">#REF!</definedName>
    <definedName name="po">#REF!</definedName>
    <definedName name="PRECIOS" localSheetId="5">#REF!</definedName>
    <definedName name="PRECIOS">#REF!</definedName>
    <definedName name="PUESTA" localSheetId="5">#REF!</definedName>
    <definedName name="PUESTA">#REF!</definedName>
    <definedName name="q" localSheetId="5">#REF!</definedName>
    <definedName name="q">#REF!</definedName>
    <definedName name="q_t_" localSheetId="5">#REF!</definedName>
    <definedName name="q_t_">#REF!</definedName>
    <definedName name="R_" localSheetId="5">#REF!</definedName>
    <definedName name="R_">#REF!</definedName>
    <definedName name="RCindPresup" localSheetId="5">#REF!</definedName>
    <definedName name="RCindPresup">#REF!</definedName>
    <definedName name="RECCUN" localSheetId="5">#REF!</definedName>
    <definedName name="RECCUN">#REF!</definedName>
    <definedName name="ResEquipo" localSheetId="5">#REF!</definedName>
    <definedName name="ResEquipo">#REF!</definedName>
    <definedName name="ResMateriales" localSheetId="5">#REF!</definedName>
    <definedName name="ResMateriales">#REF!</definedName>
    <definedName name="ResMO" localSheetId="5">#REF!</definedName>
    <definedName name="ResMO">#REF!</definedName>
    <definedName name="ResOtros" localSheetId="5">#REF!</definedName>
    <definedName name="ResOtros">#REF!</definedName>
    <definedName name="resumenlicit" localSheetId="5">#REF!</definedName>
    <definedName name="resumenlicit">#REF!</definedName>
    <definedName name="ResUnit_CD" localSheetId="5">#REF!</definedName>
    <definedName name="ResUnit_CD">#REF!</definedName>
    <definedName name="rrrr" localSheetId="5">#REF!</definedName>
    <definedName name="rrrr">#REF!</definedName>
    <definedName name="s" localSheetId="5">#REF!</definedName>
    <definedName name="s">#REF!</definedName>
    <definedName name="SA" localSheetId="5">#REF!</definedName>
    <definedName name="SA">#REF!</definedName>
    <definedName name="Salarios" localSheetId="5">#REF!</definedName>
    <definedName name="Salarios">#REF!</definedName>
    <definedName name="SB" localSheetId="5">#REF!</definedName>
    <definedName name="SB">#REF!</definedName>
    <definedName name="SbtPpto" localSheetId="5">#REF!</definedName>
    <definedName name="SbtPpto">#REF!</definedName>
    <definedName name="SC" localSheetId="5">#REF!</definedName>
    <definedName name="SC">#REF!</definedName>
    <definedName name="SE" localSheetId="5">#REF!</definedName>
    <definedName name="SE">#REF!</definedName>
    <definedName name="SG" localSheetId="5">#REF!</definedName>
    <definedName name="SG">#REF!</definedName>
    <definedName name="SL" localSheetId="5">#REF!</definedName>
    <definedName name="SL">#REF!</definedName>
    <definedName name="SOLADO" localSheetId="5">#REF!</definedName>
    <definedName name="SOLADO">#REF!</definedName>
    <definedName name="SR" localSheetId="5">#REF!</definedName>
    <definedName name="SR">#REF!</definedName>
    <definedName name="SUBPRODUCTOS" localSheetId="5">#REF!</definedName>
    <definedName name="SUBPRODUCTOS">#REF!</definedName>
    <definedName name="SUBTOTAL" localSheetId="5">#REF!</definedName>
    <definedName name="SUBTOTAL">#REF!</definedName>
    <definedName name="sumideros" localSheetId="5">#REF!</definedName>
    <definedName name="sumideros">#REF!</definedName>
    <definedName name="SUMJ" localSheetId="5">#REF!</definedName>
    <definedName name="SUMJ">#REF!</definedName>
    <definedName name="Summary" localSheetId="5">#REF!</definedName>
    <definedName name="Summary">#REF!</definedName>
    <definedName name="SUNREC" localSheetId="5">#REF!</definedName>
    <definedName name="SUNREC">#REF!</definedName>
    <definedName name="t_" localSheetId="5">#REF!</definedName>
    <definedName name="t_">#REF!</definedName>
    <definedName name="TA" localSheetId="5">#REF!</definedName>
    <definedName name="TA">#REF!</definedName>
    <definedName name="TB" localSheetId="5">#REF!</definedName>
    <definedName name="TB">#REF!</definedName>
    <definedName name="TC" localSheetId="5">#REF!</definedName>
    <definedName name="TC">#REF!</definedName>
    <definedName name="TE" localSheetId="5">#REF!</definedName>
    <definedName name="TE">#REF!</definedName>
    <definedName name="TL" localSheetId="5">#REF!</definedName>
    <definedName name="TL">#REF!</definedName>
    <definedName name="TOT" localSheetId="5">#REF!</definedName>
    <definedName name="TOT">#REF!</definedName>
    <definedName name="TTA" localSheetId="5">#REF!</definedName>
    <definedName name="TTA">#REF!</definedName>
    <definedName name="TTB" localSheetId="5">#REF!</definedName>
    <definedName name="TTB">#REF!</definedName>
    <definedName name="TTC" localSheetId="5">#REF!</definedName>
    <definedName name="TTC">#REF!</definedName>
    <definedName name="TTE" localSheetId="5">#REF!</definedName>
    <definedName name="TTE">#REF!</definedName>
    <definedName name="TTL" localSheetId="5">#REF!</definedName>
    <definedName name="TTL">#REF!</definedName>
    <definedName name="TtlCD" localSheetId="5">#REF!</definedName>
    <definedName name="TtlCD">#REF!</definedName>
    <definedName name="Unidades" localSheetId="5">#REF!</definedName>
    <definedName name="Unidades">#REF!</definedName>
    <definedName name="UNIT" localSheetId="5">#REF!</definedName>
    <definedName name="UNIT">#REF!</definedName>
    <definedName name="UTIL" localSheetId="5">#REF!</definedName>
    <definedName name="UTIL">#REF!</definedName>
    <definedName name="Utilidad" localSheetId="5">#REF!</definedName>
    <definedName name="Utilidad">#REF!</definedName>
    <definedName name="VACUMULADO" localSheetId="5">#REF!</definedName>
    <definedName name="VACUMULADO">#REF!</definedName>
    <definedName name="VALOR1" localSheetId="5">#REF!</definedName>
    <definedName name="VALOR1">#REF!</definedName>
    <definedName name="VALOR2" localSheetId="5">#REF!</definedName>
    <definedName name="VALOR2">#REF!</definedName>
    <definedName name="vcontrato" localSheetId="5">#REF!</definedName>
    <definedName name="vcontrato">#REF!</definedName>
    <definedName name="VENCIMIENTO" localSheetId="5">#REF!</definedName>
    <definedName name="VENCIMIENTO">#REF!</definedName>
    <definedName name="VRTTLUNDS" localSheetId="5">#REF!</definedName>
    <definedName name="VRTTLUNDS">#REF!</definedName>
    <definedName name="VrUtilidad" localSheetId="5">#REF!</definedName>
    <definedName name="VrUtilidad">#REF!</definedName>
    <definedName name="X" localSheetId="5">#REF!</definedName>
    <definedName name="X">#REF!</definedName>
    <definedName name="Y" localSheetId="5">#REF!</definedName>
    <definedName name="Y">#REF!</definedName>
    <definedName name="YA" localSheetId="5">#REF!</definedName>
    <definedName name="Y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7" i="4" l="1"/>
  <c r="G55" i="4"/>
  <c r="H55" i="4" s="1"/>
  <c r="K316" i="9" l="1"/>
  <c r="H316" i="9"/>
  <c r="K315" i="9"/>
  <c r="H315" i="9"/>
  <c r="K309" i="9"/>
  <c r="H309" i="9"/>
  <c r="F309" i="9"/>
  <c r="J308" i="9"/>
  <c r="L308" i="9" s="1"/>
  <c r="G308" i="9"/>
  <c r="C308" i="9"/>
  <c r="I308" i="9" s="1"/>
  <c r="K307" i="9"/>
  <c r="H307" i="9"/>
  <c r="F307" i="9"/>
  <c r="K306" i="9"/>
  <c r="H306" i="9"/>
  <c r="F306" i="9"/>
  <c r="K305" i="9"/>
  <c r="K308" i="9" s="1"/>
  <c r="K310" i="9" s="1"/>
  <c r="K320" i="9" s="1"/>
  <c r="H305" i="9"/>
  <c r="H308" i="9" s="1"/>
  <c r="H310" i="9" s="1"/>
  <c r="H320" i="9" s="1"/>
  <c r="F305" i="9"/>
  <c r="F308" i="9" s="1"/>
  <c r="F310" i="9" s="1"/>
  <c r="F318" i="9" s="1"/>
  <c r="L300" i="9"/>
  <c r="K300" i="9"/>
  <c r="I300" i="9"/>
  <c r="H300" i="9"/>
  <c r="F300" i="9"/>
  <c r="L299" i="9"/>
  <c r="K299" i="9"/>
  <c r="I299" i="9"/>
  <c r="H299" i="9"/>
  <c r="F299" i="9"/>
  <c r="L298" i="9"/>
  <c r="K298" i="9"/>
  <c r="I298" i="9"/>
  <c r="H298" i="9"/>
  <c r="F298" i="9"/>
  <c r="L297" i="9"/>
  <c r="K297" i="9"/>
  <c r="I297" i="9"/>
  <c r="H297" i="9"/>
  <c r="F297" i="9"/>
  <c r="L296" i="9"/>
  <c r="K296" i="9"/>
  <c r="I296" i="9"/>
  <c r="H296" i="9"/>
  <c r="F296" i="9"/>
  <c r="L295" i="9"/>
  <c r="K295" i="9"/>
  <c r="I295" i="9"/>
  <c r="H295" i="9"/>
  <c r="F295" i="9"/>
  <c r="L294" i="9"/>
  <c r="K294" i="9"/>
  <c r="I294" i="9"/>
  <c r="H294" i="9"/>
  <c r="F294" i="9"/>
  <c r="L293" i="9"/>
  <c r="K293" i="9"/>
  <c r="I293" i="9"/>
  <c r="H293" i="9"/>
  <c r="F293" i="9"/>
  <c r="L292" i="9"/>
  <c r="K292" i="9"/>
  <c r="I292" i="9"/>
  <c r="H292" i="9"/>
  <c r="F292" i="9"/>
  <c r="L291" i="9"/>
  <c r="K291" i="9"/>
  <c r="I291" i="9"/>
  <c r="H291" i="9"/>
  <c r="F291" i="9"/>
  <c r="L290" i="9"/>
  <c r="K290" i="9"/>
  <c r="I290" i="9"/>
  <c r="H290" i="9"/>
  <c r="F290" i="9"/>
  <c r="L289" i="9"/>
  <c r="K289" i="9"/>
  <c r="I289" i="9"/>
  <c r="H289" i="9"/>
  <c r="F289" i="9"/>
  <c r="L288" i="9"/>
  <c r="K288" i="9"/>
  <c r="I288" i="9"/>
  <c r="H288" i="9"/>
  <c r="F288" i="9"/>
  <c r="L287" i="9"/>
  <c r="K287" i="9"/>
  <c r="I287" i="9"/>
  <c r="H287" i="9"/>
  <c r="F287" i="9"/>
  <c r="L286" i="9"/>
  <c r="K286" i="9"/>
  <c r="I286" i="9"/>
  <c r="H286" i="9"/>
  <c r="F286" i="9"/>
  <c r="L285" i="9"/>
  <c r="K285" i="9"/>
  <c r="I285" i="9"/>
  <c r="H285" i="9"/>
  <c r="F285" i="9"/>
  <c r="L284" i="9"/>
  <c r="K284" i="9"/>
  <c r="I284" i="9"/>
  <c r="H284" i="9"/>
  <c r="F284" i="9"/>
  <c r="L283" i="9"/>
  <c r="K283" i="9"/>
  <c r="I283" i="9"/>
  <c r="H283" i="9"/>
  <c r="F283" i="9"/>
  <c r="L282" i="9"/>
  <c r="K282" i="9"/>
  <c r="I282" i="9"/>
  <c r="H282" i="9"/>
  <c r="F282" i="9"/>
  <c r="L281" i="9"/>
  <c r="K281" i="9"/>
  <c r="I281" i="9"/>
  <c r="H281" i="9"/>
  <c r="F281" i="9"/>
  <c r="L280" i="9"/>
  <c r="K280" i="9"/>
  <c r="I280" i="9"/>
  <c r="H280" i="9"/>
  <c r="F280" i="9"/>
  <c r="L279" i="9"/>
  <c r="K279" i="9"/>
  <c r="I279" i="9"/>
  <c r="H279" i="9"/>
  <c r="F279" i="9"/>
  <c r="L278" i="9"/>
  <c r="K278" i="9"/>
  <c r="I278" i="9"/>
  <c r="H278" i="9"/>
  <c r="F278" i="9"/>
  <c r="L277" i="9"/>
  <c r="K277" i="9"/>
  <c r="I277" i="9"/>
  <c r="H277" i="9"/>
  <c r="F277" i="9"/>
  <c r="L276" i="9"/>
  <c r="K276" i="9"/>
  <c r="I276" i="9"/>
  <c r="H276" i="9"/>
  <c r="F276" i="9"/>
  <c r="L275" i="9"/>
  <c r="K275" i="9"/>
  <c r="I275" i="9"/>
  <c r="H275" i="9"/>
  <c r="F275" i="9"/>
  <c r="L274" i="9"/>
  <c r="K274" i="9"/>
  <c r="I274" i="9"/>
  <c r="H274" i="9"/>
  <c r="F274" i="9"/>
  <c r="L273" i="9"/>
  <c r="K273" i="9"/>
  <c r="I273" i="9"/>
  <c r="H273" i="9"/>
  <c r="F273" i="9"/>
  <c r="L272" i="9"/>
  <c r="K272" i="9"/>
  <c r="I272" i="9"/>
  <c r="H272" i="9"/>
  <c r="F272" i="9"/>
  <c r="L271" i="9"/>
  <c r="K271" i="9"/>
  <c r="I271" i="9"/>
  <c r="H271" i="9"/>
  <c r="F271" i="9"/>
  <c r="L270" i="9"/>
  <c r="K270" i="9"/>
  <c r="I270" i="9"/>
  <c r="H270" i="9"/>
  <c r="F270" i="9"/>
  <c r="L269" i="9"/>
  <c r="K269" i="9"/>
  <c r="I269" i="9"/>
  <c r="H269" i="9"/>
  <c r="F269" i="9"/>
  <c r="L268" i="9"/>
  <c r="K268" i="9"/>
  <c r="I268" i="9"/>
  <c r="H268" i="9"/>
  <c r="F268" i="9"/>
  <c r="L267" i="9"/>
  <c r="K267" i="9"/>
  <c r="I267" i="9"/>
  <c r="H267" i="9"/>
  <c r="F267" i="9"/>
  <c r="L266" i="9"/>
  <c r="K266" i="9"/>
  <c r="I266" i="9"/>
  <c r="H266" i="9"/>
  <c r="F266" i="9"/>
  <c r="L265" i="9"/>
  <c r="K265" i="9"/>
  <c r="I265" i="9"/>
  <c r="H265" i="9"/>
  <c r="F265" i="9"/>
  <c r="L264" i="9"/>
  <c r="K264" i="9"/>
  <c r="I264" i="9"/>
  <c r="H264" i="9"/>
  <c r="F264" i="9"/>
  <c r="L263" i="9"/>
  <c r="K263" i="9"/>
  <c r="I263" i="9"/>
  <c r="H263" i="9"/>
  <c r="F263" i="9"/>
  <c r="L262" i="9"/>
  <c r="K262" i="9"/>
  <c r="I262" i="9"/>
  <c r="H262" i="9"/>
  <c r="F262" i="9"/>
  <c r="L261" i="9"/>
  <c r="K261" i="9"/>
  <c r="I261" i="9"/>
  <c r="H261" i="9"/>
  <c r="F261" i="9"/>
  <c r="L260" i="9"/>
  <c r="K260" i="9"/>
  <c r="I260" i="9"/>
  <c r="H260" i="9"/>
  <c r="F260" i="9"/>
  <c r="L259" i="9"/>
  <c r="K259" i="9"/>
  <c r="I259" i="9"/>
  <c r="H259" i="9"/>
  <c r="F259" i="9"/>
  <c r="L258" i="9"/>
  <c r="K258" i="9"/>
  <c r="I258" i="9"/>
  <c r="H258" i="9"/>
  <c r="F258" i="9"/>
  <c r="L257" i="9"/>
  <c r="K257" i="9"/>
  <c r="I257" i="9"/>
  <c r="H257" i="9"/>
  <c r="F257" i="9"/>
  <c r="L256" i="9"/>
  <c r="K256" i="9"/>
  <c r="I256" i="9"/>
  <c r="H256" i="9"/>
  <c r="F256" i="9"/>
  <c r="L255" i="9"/>
  <c r="K255" i="9"/>
  <c r="I255" i="9"/>
  <c r="H255" i="9"/>
  <c r="F255" i="9"/>
  <c r="L254" i="9"/>
  <c r="K254" i="9"/>
  <c r="I254" i="9"/>
  <c r="H254" i="9"/>
  <c r="F254" i="9"/>
  <c r="L253" i="9"/>
  <c r="K253" i="9"/>
  <c r="I253" i="9"/>
  <c r="H253" i="9"/>
  <c r="F253" i="9"/>
  <c r="L252" i="9"/>
  <c r="K252" i="9"/>
  <c r="I252" i="9"/>
  <c r="H252" i="9"/>
  <c r="F252" i="9"/>
  <c r="L251" i="9"/>
  <c r="K251" i="9"/>
  <c r="I251" i="9"/>
  <c r="H251" i="9"/>
  <c r="F251" i="9"/>
  <c r="L250" i="9"/>
  <c r="K250" i="9"/>
  <c r="I250" i="9"/>
  <c r="H250" i="9"/>
  <c r="F250" i="9"/>
  <c r="L249" i="9"/>
  <c r="K249" i="9"/>
  <c r="I249" i="9"/>
  <c r="H249" i="9"/>
  <c r="F249" i="9"/>
  <c r="L248" i="9"/>
  <c r="K248" i="9"/>
  <c r="I248" i="9"/>
  <c r="H248" i="9"/>
  <c r="F248" i="9"/>
  <c r="L247" i="9"/>
  <c r="K247" i="9"/>
  <c r="I247" i="9"/>
  <c r="H247" i="9"/>
  <c r="F247" i="9"/>
  <c r="L246" i="9"/>
  <c r="K246" i="9"/>
  <c r="I246" i="9"/>
  <c r="H246" i="9"/>
  <c r="F246" i="9"/>
  <c r="L245" i="9"/>
  <c r="K245" i="9"/>
  <c r="I245" i="9"/>
  <c r="H245" i="9"/>
  <c r="F245" i="9"/>
  <c r="L244" i="9"/>
  <c r="K244" i="9"/>
  <c r="I244" i="9"/>
  <c r="H244" i="9"/>
  <c r="F244" i="9"/>
  <c r="L243" i="9"/>
  <c r="K243" i="9"/>
  <c r="I243" i="9"/>
  <c r="H243" i="9"/>
  <c r="F243" i="9"/>
  <c r="L242" i="9"/>
  <c r="K242" i="9"/>
  <c r="I242" i="9"/>
  <c r="H242" i="9"/>
  <c r="F242" i="9"/>
  <c r="L241" i="9"/>
  <c r="K241" i="9"/>
  <c r="I241" i="9"/>
  <c r="H241" i="9"/>
  <c r="F241" i="9"/>
  <c r="L240" i="9"/>
  <c r="K240" i="9"/>
  <c r="I240" i="9"/>
  <c r="H240" i="9"/>
  <c r="F240" i="9"/>
  <c r="L239" i="9"/>
  <c r="K239" i="9"/>
  <c r="I239" i="9"/>
  <c r="H239" i="9"/>
  <c r="F239" i="9"/>
  <c r="L238" i="9"/>
  <c r="K238" i="9"/>
  <c r="I238" i="9"/>
  <c r="H238" i="9"/>
  <c r="F238" i="9"/>
  <c r="L237" i="9"/>
  <c r="K237" i="9"/>
  <c r="I237" i="9"/>
  <c r="H237" i="9"/>
  <c r="F237" i="9"/>
  <c r="L236" i="9"/>
  <c r="K236" i="9"/>
  <c r="I236" i="9"/>
  <c r="H236" i="9"/>
  <c r="F236" i="9"/>
  <c r="L235" i="9"/>
  <c r="K235" i="9"/>
  <c r="I235" i="9"/>
  <c r="H235" i="9"/>
  <c r="F235" i="9"/>
  <c r="L234" i="9"/>
  <c r="K234" i="9"/>
  <c r="I234" i="9"/>
  <c r="H234" i="9"/>
  <c r="F234" i="9"/>
  <c r="L233" i="9"/>
  <c r="K233" i="9"/>
  <c r="I233" i="9"/>
  <c r="H233" i="9"/>
  <c r="F233" i="9"/>
  <c r="L232" i="9"/>
  <c r="K232" i="9"/>
  <c r="I232" i="9"/>
  <c r="H232" i="9"/>
  <c r="F232" i="9"/>
  <c r="L231" i="9"/>
  <c r="K231" i="9"/>
  <c r="I231" i="9"/>
  <c r="H231" i="9"/>
  <c r="F231" i="9"/>
  <c r="L230" i="9"/>
  <c r="K230" i="9"/>
  <c r="I230" i="9"/>
  <c r="H230" i="9"/>
  <c r="F230" i="9"/>
  <c r="L229" i="9"/>
  <c r="K229" i="9"/>
  <c r="I229" i="9"/>
  <c r="H229" i="9"/>
  <c r="F229" i="9"/>
  <c r="L228" i="9"/>
  <c r="K228" i="9"/>
  <c r="I228" i="9"/>
  <c r="H228" i="9"/>
  <c r="F228" i="9"/>
  <c r="L227" i="9"/>
  <c r="K227" i="9"/>
  <c r="I227" i="9"/>
  <c r="H227" i="9"/>
  <c r="F227" i="9"/>
  <c r="L226" i="9"/>
  <c r="K226" i="9"/>
  <c r="I226" i="9"/>
  <c r="H226" i="9"/>
  <c r="F226" i="9"/>
  <c r="L225" i="9"/>
  <c r="K225" i="9"/>
  <c r="I225" i="9"/>
  <c r="H225" i="9"/>
  <c r="F225" i="9"/>
  <c r="L224" i="9"/>
  <c r="K224" i="9"/>
  <c r="I224" i="9"/>
  <c r="H224" i="9"/>
  <c r="F224" i="9"/>
  <c r="L223" i="9"/>
  <c r="K223" i="9"/>
  <c r="I223" i="9"/>
  <c r="H223" i="9"/>
  <c r="F223" i="9"/>
  <c r="L222" i="9"/>
  <c r="K222" i="9"/>
  <c r="I222" i="9"/>
  <c r="H222" i="9"/>
  <c r="F222" i="9"/>
  <c r="L221" i="9"/>
  <c r="K221" i="9"/>
  <c r="I221" i="9"/>
  <c r="H221" i="9"/>
  <c r="F221" i="9"/>
  <c r="L220" i="9"/>
  <c r="K220" i="9"/>
  <c r="I220" i="9"/>
  <c r="H220" i="9"/>
  <c r="F220" i="9"/>
  <c r="L219" i="9"/>
  <c r="K219" i="9"/>
  <c r="I219" i="9"/>
  <c r="H219" i="9"/>
  <c r="F219" i="9"/>
  <c r="L218" i="9"/>
  <c r="K218" i="9"/>
  <c r="I218" i="9"/>
  <c r="H218" i="9"/>
  <c r="F218" i="9"/>
  <c r="L217" i="9"/>
  <c r="K217" i="9"/>
  <c r="I217" i="9"/>
  <c r="H217" i="9"/>
  <c r="F217" i="9"/>
  <c r="L216" i="9"/>
  <c r="K216" i="9"/>
  <c r="I216" i="9"/>
  <c r="H216" i="9"/>
  <c r="F216" i="9"/>
  <c r="L215" i="9"/>
  <c r="K215" i="9"/>
  <c r="I215" i="9"/>
  <c r="H215" i="9"/>
  <c r="F215" i="9"/>
  <c r="L214" i="9"/>
  <c r="K214" i="9"/>
  <c r="I214" i="9"/>
  <c r="H214" i="9"/>
  <c r="F214" i="9"/>
  <c r="L213" i="9"/>
  <c r="K213" i="9"/>
  <c r="I213" i="9"/>
  <c r="H213" i="9"/>
  <c r="F213" i="9"/>
  <c r="L212" i="9"/>
  <c r="K212" i="9"/>
  <c r="I212" i="9"/>
  <c r="H212" i="9"/>
  <c r="F212" i="9"/>
  <c r="L211" i="9"/>
  <c r="K211" i="9"/>
  <c r="I211" i="9"/>
  <c r="H211" i="9"/>
  <c r="F211" i="9"/>
  <c r="L210" i="9"/>
  <c r="K210" i="9"/>
  <c r="I210" i="9"/>
  <c r="H210" i="9"/>
  <c r="F210" i="9"/>
  <c r="L209" i="9"/>
  <c r="K209" i="9"/>
  <c r="I209" i="9"/>
  <c r="H209" i="9"/>
  <c r="F209" i="9"/>
  <c r="L208" i="9"/>
  <c r="K208" i="9"/>
  <c r="I208" i="9"/>
  <c r="H208" i="9"/>
  <c r="F208" i="9"/>
  <c r="L207" i="9"/>
  <c r="K207" i="9"/>
  <c r="I207" i="9"/>
  <c r="H207" i="9"/>
  <c r="F207" i="9"/>
  <c r="L206" i="9"/>
  <c r="K206" i="9"/>
  <c r="I206" i="9"/>
  <c r="H206" i="9"/>
  <c r="F206" i="9"/>
  <c r="L205" i="9"/>
  <c r="K205" i="9"/>
  <c r="I205" i="9"/>
  <c r="H205" i="9"/>
  <c r="F205" i="9"/>
  <c r="L204" i="9"/>
  <c r="K204" i="9"/>
  <c r="I204" i="9"/>
  <c r="H204" i="9"/>
  <c r="F204" i="9"/>
  <c r="L203" i="9"/>
  <c r="K203" i="9"/>
  <c r="I203" i="9"/>
  <c r="H203" i="9"/>
  <c r="F203" i="9"/>
  <c r="L202" i="9"/>
  <c r="K202" i="9"/>
  <c r="I202" i="9"/>
  <c r="H202" i="9"/>
  <c r="F202" i="9"/>
  <c r="L201" i="9"/>
  <c r="K201" i="9"/>
  <c r="I201" i="9"/>
  <c r="H201" i="9"/>
  <c r="F201" i="9"/>
  <c r="L200" i="9"/>
  <c r="K200" i="9"/>
  <c r="I200" i="9"/>
  <c r="H200" i="9"/>
  <c r="F200" i="9"/>
  <c r="L199" i="9"/>
  <c r="K199" i="9"/>
  <c r="I199" i="9"/>
  <c r="H199" i="9"/>
  <c r="F199" i="9"/>
  <c r="L198" i="9"/>
  <c r="K198" i="9"/>
  <c r="I198" i="9"/>
  <c r="H198" i="9"/>
  <c r="F198" i="9"/>
  <c r="L197" i="9"/>
  <c r="K197" i="9"/>
  <c r="I197" i="9"/>
  <c r="H197" i="9"/>
  <c r="F197" i="9"/>
  <c r="L196" i="9"/>
  <c r="K196" i="9"/>
  <c r="I196" i="9"/>
  <c r="H196" i="9"/>
  <c r="F196" i="9"/>
  <c r="L195" i="9"/>
  <c r="K195" i="9"/>
  <c r="I195" i="9"/>
  <c r="H195" i="9"/>
  <c r="F195" i="9"/>
  <c r="L194" i="9"/>
  <c r="K194" i="9"/>
  <c r="I194" i="9"/>
  <c r="H194" i="9"/>
  <c r="F194" i="9"/>
  <c r="L193" i="9"/>
  <c r="K193" i="9"/>
  <c r="I193" i="9"/>
  <c r="H193" i="9"/>
  <c r="F193" i="9"/>
  <c r="L192" i="9"/>
  <c r="K192" i="9"/>
  <c r="I192" i="9"/>
  <c r="H192" i="9"/>
  <c r="F192" i="9"/>
  <c r="L191" i="9"/>
  <c r="K191" i="9"/>
  <c r="I191" i="9"/>
  <c r="H191" i="9"/>
  <c r="F191" i="9"/>
  <c r="L190" i="9"/>
  <c r="K190" i="9"/>
  <c r="I190" i="9"/>
  <c r="H190" i="9"/>
  <c r="F190" i="9"/>
  <c r="L189" i="9"/>
  <c r="K189" i="9"/>
  <c r="I189" i="9"/>
  <c r="H189" i="9"/>
  <c r="F189" i="9"/>
  <c r="L188" i="9"/>
  <c r="K188" i="9"/>
  <c r="I188" i="9"/>
  <c r="H188" i="9"/>
  <c r="F188" i="9"/>
  <c r="L187" i="9"/>
  <c r="K187" i="9"/>
  <c r="I187" i="9"/>
  <c r="H187" i="9"/>
  <c r="F187" i="9"/>
  <c r="L186" i="9"/>
  <c r="K186" i="9"/>
  <c r="I186" i="9"/>
  <c r="H186" i="9"/>
  <c r="F186" i="9"/>
  <c r="L185" i="9"/>
  <c r="K185" i="9"/>
  <c r="I185" i="9"/>
  <c r="H185" i="9"/>
  <c r="F185" i="9"/>
  <c r="L184" i="9"/>
  <c r="K184" i="9"/>
  <c r="I184" i="9"/>
  <c r="H184" i="9"/>
  <c r="F184" i="9"/>
  <c r="L183" i="9"/>
  <c r="K183" i="9"/>
  <c r="I183" i="9"/>
  <c r="H183" i="9"/>
  <c r="F183" i="9"/>
  <c r="L182" i="9"/>
  <c r="K182" i="9"/>
  <c r="I182" i="9"/>
  <c r="H182" i="9"/>
  <c r="F182" i="9"/>
  <c r="L181" i="9"/>
  <c r="K181" i="9"/>
  <c r="I181" i="9"/>
  <c r="H181" i="9"/>
  <c r="F181" i="9"/>
  <c r="L180" i="9"/>
  <c r="K180" i="9"/>
  <c r="I180" i="9"/>
  <c r="H180" i="9"/>
  <c r="F180" i="9"/>
  <c r="L179" i="9"/>
  <c r="K179" i="9"/>
  <c r="I179" i="9"/>
  <c r="H179" i="9"/>
  <c r="F179" i="9"/>
  <c r="L178" i="9"/>
  <c r="K178" i="9"/>
  <c r="I178" i="9"/>
  <c r="H178" i="9"/>
  <c r="F178" i="9"/>
  <c r="L177" i="9"/>
  <c r="K177" i="9"/>
  <c r="I177" i="9"/>
  <c r="H177" i="9"/>
  <c r="F177" i="9"/>
  <c r="L176" i="9"/>
  <c r="K176" i="9"/>
  <c r="I176" i="9"/>
  <c r="H176" i="9"/>
  <c r="F176" i="9"/>
  <c r="L175" i="9"/>
  <c r="K175" i="9"/>
  <c r="I175" i="9"/>
  <c r="H175" i="9"/>
  <c r="F175" i="9"/>
  <c r="L174" i="9"/>
  <c r="K174" i="9"/>
  <c r="I174" i="9"/>
  <c r="H174" i="9"/>
  <c r="F174" i="9"/>
  <c r="L173" i="9"/>
  <c r="K173" i="9"/>
  <c r="I173" i="9"/>
  <c r="H173" i="9"/>
  <c r="F173" i="9"/>
  <c r="L172" i="9"/>
  <c r="K172" i="9"/>
  <c r="I172" i="9"/>
  <c r="H172" i="9"/>
  <c r="F172" i="9"/>
  <c r="L171" i="9"/>
  <c r="K171" i="9"/>
  <c r="I171" i="9"/>
  <c r="H171" i="9"/>
  <c r="F171" i="9"/>
  <c r="L170" i="9"/>
  <c r="K170" i="9"/>
  <c r="I170" i="9"/>
  <c r="H170" i="9"/>
  <c r="F170" i="9"/>
  <c r="L169" i="9"/>
  <c r="K169" i="9"/>
  <c r="I169" i="9"/>
  <c r="H169" i="9"/>
  <c r="F169" i="9"/>
  <c r="L168" i="9"/>
  <c r="K168" i="9"/>
  <c r="I168" i="9"/>
  <c r="H168" i="9"/>
  <c r="F168" i="9"/>
  <c r="L167" i="9"/>
  <c r="K167" i="9"/>
  <c r="I167" i="9"/>
  <c r="H167" i="9"/>
  <c r="F167" i="9"/>
  <c r="L166" i="9"/>
  <c r="K166" i="9"/>
  <c r="I166" i="9"/>
  <c r="H166" i="9"/>
  <c r="F166" i="9"/>
  <c r="L165" i="9"/>
  <c r="K165" i="9"/>
  <c r="I165" i="9"/>
  <c r="H165" i="9"/>
  <c r="F165" i="9"/>
  <c r="L164" i="9"/>
  <c r="K164" i="9"/>
  <c r="I164" i="9"/>
  <c r="H164" i="9"/>
  <c r="F164" i="9"/>
  <c r="L163" i="9"/>
  <c r="K163" i="9"/>
  <c r="I163" i="9"/>
  <c r="H163" i="9"/>
  <c r="F163" i="9"/>
  <c r="L162" i="9"/>
  <c r="K162" i="9"/>
  <c r="I162" i="9"/>
  <c r="H162" i="9"/>
  <c r="F162" i="9"/>
  <c r="L161" i="9"/>
  <c r="K161" i="9"/>
  <c r="I161" i="9"/>
  <c r="H161" i="9"/>
  <c r="F161" i="9"/>
  <c r="L160" i="9"/>
  <c r="K160" i="9"/>
  <c r="I160" i="9"/>
  <c r="H160" i="9"/>
  <c r="F160" i="9"/>
  <c r="L159" i="9"/>
  <c r="K159" i="9"/>
  <c r="I159" i="9"/>
  <c r="H159" i="9"/>
  <c r="F159" i="9"/>
  <c r="L158" i="9"/>
  <c r="K158" i="9"/>
  <c r="I158" i="9"/>
  <c r="H158" i="9"/>
  <c r="F158" i="9"/>
  <c r="L157" i="9"/>
  <c r="K157" i="9"/>
  <c r="I157" i="9"/>
  <c r="H157" i="9"/>
  <c r="F157" i="9"/>
  <c r="L156" i="9"/>
  <c r="K156" i="9"/>
  <c r="I156" i="9"/>
  <c r="H156" i="9"/>
  <c r="F156" i="9"/>
  <c r="L155" i="9"/>
  <c r="K155" i="9"/>
  <c r="I155" i="9"/>
  <c r="H155" i="9"/>
  <c r="F155" i="9"/>
  <c r="L154" i="9"/>
  <c r="K154" i="9"/>
  <c r="I154" i="9"/>
  <c r="H154" i="9"/>
  <c r="F154" i="9"/>
  <c r="L153" i="9"/>
  <c r="K153" i="9"/>
  <c r="I153" i="9"/>
  <c r="H153" i="9"/>
  <c r="F153" i="9"/>
  <c r="L152" i="9"/>
  <c r="K152" i="9"/>
  <c r="I152" i="9"/>
  <c r="H152" i="9"/>
  <c r="F152" i="9"/>
  <c r="L151" i="9"/>
  <c r="K151" i="9"/>
  <c r="I151" i="9"/>
  <c r="H151" i="9"/>
  <c r="F151" i="9"/>
  <c r="L150" i="9"/>
  <c r="K150" i="9"/>
  <c r="I150" i="9"/>
  <c r="H150" i="9"/>
  <c r="F150" i="9"/>
  <c r="L149" i="9"/>
  <c r="K149" i="9"/>
  <c r="I149" i="9"/>
  <c r="H149" i="9"/>
  <c r="F149" i="9"/>
  <c r="L148" i="9"/>
  <c r="K148" i="9"/>
  <c r="I148" i="9"/>
  <c r="H148" i="9"/>
  <c r="F148" i="9"/>
  <c r="L147" i="9"/>
  <c r="K147" i="9"/>
  <c r="I147" i="9"/>
  <c r="H147" i="9"/>
  <c r="F147" i="9"/>
  <c r="L146" i="9"/>
  <c r="K146" i="9"/>
  <c r="I146" i="9"/>
  <c r="H146" i="9"/>
  <c r="F146" i="9"/>
  <c r="L145" i="9"/>
  <c r="K145" i="9"/>
  <c r="I145" i="9"/>
  <c r="H145" i="9"/>
  <c r="F145" i="9"/>
  <c r="L144" i="9"/>
  <c r="K144" i="9"/>
  <c r="I144" i="9"/>
  <c r="H144" i="9"/>
  <c r="F144" i="9"/>
  <c r="L143" i="9"/>
  <c r="K143" i="9"/>
  <c r="I143" i="9"/>
  <c r="H143" i="9"/>
  <c r="F143" i="9"/>
  <c r="L142" i="9"/>
  <c r="K142" i="9"/>
  <c r="I142" i="9"/>
  <c r="H142" i="9"/>
  <c r="F142" i="9"/>
  <c r="L141" i="9"/>
  <c r="K141" i="9"/>
  <c r="I141" i="9"/>
  <c r="H141" i="9"/>
  <c r="F141" i="9"/>
  <c r="L140" i="9"/>
  <c r="K140" i="9"/>
  <c r="I140" i="9"/>
  <c r="H140" i="9"/>
  <c r="F140" i="9"/>
  <c r="L139" i="9"/>
  <c r="K139" i="9"/>
  <c r="I139" i="9"/>
  <c r="H139" i="9"/>
  <c r="F139" i="9"/>
  <c r="L138" i="9"/>
  <c r="K138" i="9"/>
  <c r="I138" i="9"/>
  <c r="H138" i="9"/>
  <c r="F138" i="9"/>
  <c r="L137" i="9"/>
  <c r="K137" i="9"/>
  <c r="I137" i="9"/>
  <c r="H137" i="9"/>
  <c r="F137" i="9"/>
  <c r="L136" i="9"/>
  <c r="K136" i="9"/>
  <c r="I136" i="9"/>
  <c r="H136" i="9"/>
  <c r="F136" i="9"/>
  <c r="L135" i="9"/>
  <c r="K135" i="9"/>
  <c r="I135" i="9"/>
  <c r="H135" i="9"/>
  <c r="F135" i="9"/>
  <c r="L134" i="9"/>
  <c r="K134" i="9"/>
  <c r="I134" i="9"/>
  <c r="H134" i="9"/>
  <c r="F134" i="9"/>
  <c r="L133" i="9"/>
  <c r="K133" i="9"/>
  <c r="I133" i="9"/>
  <c r="H133" i="9"/>
  <c r="F133" i="9"/>
  <c r="L132" i="9"/>
  <c r="K132" i="9"/>
  <c r="I132" i="9"/>
  <c r="H132" i="9"/>
  <c r="F132" i="9"/>
  <c r="L131" i="9"/>
  <c r="K131" i="9"/>
  <c r="I131" i="9"/>
  <c r="H131" i="9"/>
  <c r="F131" i="9"/>
  <c r="L130" i="9"/>
  <c r="K130" i="9"/>
  <c r="I130" i="9"/>
  <c r="H130" i="9"/>
  <c r="F130" i="9"/>
  <c r="L129" i="9"/>
  <c r="K129" i="9"/>
  <c r="I129" i="9"/>
  <c r="H129" i="9"/>
  <c r="F129" i="9"/>
  <c r="L128" i="9"/>
  <c r="K128" i="9"/>
  <c r="I128" i="9"/>
  <c r="H128" i="9"/>
  <c r="F128" i="9"/>
  <c r="L127" i="9"/>
  <c r="K127" i="9"/>
  <c r="I127" i="9"/>
  <c r="H127" i="9"/>
  <c r="F127" i="9"/>
  <c r="L126" i="9"/>
  <c r="K126" i="9"/>
  <c r="I126" i="9"/>
  <c r="H126" i="9"/>
  <c r="F126" i="9"/>
  <c r="L125" i="9"/>
  <c r="K125" i="9"/>
  <c r="I125" i="9"/>
  <c r="H125" i="9"/>
  <c r="F125" i="9"/>
  <c r="L124" i="9"/>
  <c r="K124" i="9"/>
  <c r="I124" i="9"/>
  <c r="H124" i="9"/>
  <c r="F124" i="9"/>
  <c r="L123" i="9"/>
  <c r="K123" i="9"/>
  <c r="I123" i="9"/>
  <c r="H123" i="9"/>
  <c r="F123" i="9"/>
  <c r="L122" i="9"/>
  <c r="K122" i="9"/>
  <c r="I122" i="9"/>
  <c r="H122" i="9"/>
  <c r="F122" i="9"/>
  <c r="L121" i="9"/>
  <c r="K121" i="9"/>
  <c r="I121" i="9"/>
  <c r="H121" i="9"/>
  <c r="F121" i="9"/>
  <c r="L120" i="9"/>
  <c r="K120" i="9"/>
  <c r="I120" i="9"/>
  <c r="H120" i="9"/>
  <c r="F120" i="9"/>
  <c r="L119" i="9"/>
  <c r="K119" i="9"/>
  <c r="I119" i="9"/>
  <c r="H119" i="9"/>
  <c r="F119" i="9"/>
  <c r="L118" i="9"/>
  <c r="K118" i="9"/>
  <c r="I118" i="9"/>
  <c r="H118" i="9"/>
  <c r="F118" i="9"/>
  <c r="L117" i="9"/>
  <c r="K117" i="9"/>
  <c r="I117" i="9"/>
  <c r="H117" i="9"/>
  <c r="F117" i="9"/>
  <c r="L116" i="9"/>
  <c r="K116" i="9"/>
  <c r="I116" i="9"/>
  <c r="H116" i="9"/>
  <c r="F116" i="9"/>
  <c r="L115" i="9"/>
  <c r="K115" i="9"/>
  <c r="I115" i="9"/>
  <c r="H115" i="9"/>
  <c r="F115" i="9"/>
  <c r="L114" i="9"/>
  <c r="K114" i="9"/>
  <c r="I114" i="9"/>
  <c r="H114" i="9"/>
  <c r="F114" i="9"/>
  <c r="L113" i="9"/>
  <c r="K113" i="9"/>
  <c r="I113" i="9"/>
  <c r="H113" i="9"/>
  <c r="F113" i="9"/>
  <c r="L112" i="9"/>
  <c r="K112" i="9"/>
  <c r="I112" i="9"/>
  <c r="H112" i="9"/>
  <c r="F112" i="9"/>
  <c r="L111" i="9"/>
  <c r="K111" i="9"/>
  <c r="I111" i="9"/>
  <c r="H111" i="9"/>
  <c r="F111" i="9"/>
  <c r="L110" i="9"/>
  <c r="K110" i="9"/>
  <c r="I110" i="9"/>
  <c r="H110" i="9"/>
  <c r="F110" i="9"/>
  <c r="L109" i="9"/>
  <c r="K109" i="9"/>
  <c r="I109" i="9"/>
  <c r="H109" i="9"/>
  <c r="F109" i="9"/>
  <c r="L108" i="9"/>
  <c r="K108" i="9"/>
  <c r="I108" i="9"/>
  <c r="H108" i="9"/>
  <c r="F108" i="9"/>
  <c r="L107" i="9"/>
  <c r="K107" i="9"/>
  <c r="I107" i="9"/>
  <c r="H107" i="9"/>
  <c r="F107" i="9"/>
  <c r="L106" i="9"/>
  <c r="K106" i="9"/>
  <c r="I106" i="9"/>
  <c r="H106" i="9"/>
  <c r="F106" i="9"/>
  <c r="L105" i="9"/>
  <c r="K105" i="9"/>
  <c r="I105" i="9"/>
  <c r="H105" i="9"/>
  <c r="F105" i="9"/>
  <c r="L104" i="9"/>
  <c r="K104" i="9"/>
  <c r="I104" i="9"/>
  <c r="H104" i="9"/>
  <c r="F104" i="9"/>
  <c r="L103" i="9"/>
  <c r="K103" i="9"/>
  <c r="I103" i="9"/>
  <c r="H103" i="9"/>
  <c r="F103" i="9"/>
  <c r="L102" i="9"/>
  <c r="K102" i="9"/>
  <c r="I102" i="9"/>
  <c r="H102" i="9"/>
  <c r="F102" i="9"/>
  <c r="L101" i="9"/>
  <c r="K101" i="9"/>
  <c r="I101" i="9"/>
  <c r="H101" i="9"/>
  <c r="F101" i="9"/>
  <c r="L100" i="9"/>
  <c r="K100" i="9"/>
  <c r="I100" i="9"/>
  <c r="H100" i="9"/>
  <c r="F100" i="9"/>
  <c r="L99" i="9"/>
  <c r="K99" i="9"/>
  <c r="I99" i="9"/>
  <c r="H99" i="9"/>
  <c r="F99" i="9"/>
  <c r="L98" i="9"/>
  <c r="K98" i="9"/>
  <c r="I98" i="9"/>
  <c r="H98" i="9"/>
  <c r="F98" i="9"/>
  <c r="L97" i="9"/>
  <c r="K97" i="9"/>
  <c r="I97" i="9"/>
  <c r="H97" i="9"/>
  <c r="F97" i="9"/>
  <c r="L96" i="9"/>
  <c r="K96" i="9"/>
  <c r="I96" i="9"/>
  <c r="H96" i="9"/>
  <c r="F96" i="9"/>
  <c r="L95" i="9"/>
  <c r="K95" i="9"/>
  <c r="I95" i="9"/>
  <c r="H95" i="9"/>
  <c r="F95" i="9"/>
  <c r="L94" i="9"/>
  <c r="K94" i="9"/>
  <c r="I94" i="9"/>
  <c r="H94" i="9"/>
  <c r="F94" i="9"/>
  <c r="L93" i="9"/>
  <c r="K93" i="9"/>
  <c r="I93" i="9"/>
  <c r="H93" i="9"/>
  <c r="F93" i="9"/>
  <c r="L92" i="9"/>
  <c r="K92" i="9"/>
  <c r="I92" i="9"/>
  <c r="H92" i="9"/>
  <c r="F92" i="9"/>
  <c r="L91" i="9"/>
  <c r="K91" i="9"/>
  <c r="I91" i="9"/>
  <c r="H91" i="9"/>
  <c r="F91" i="9"/>
  <c r="L90" i="9"/>
  <c r="K90" i="9"/>
  <c r="I90" i="9"/>
  <c r="H90" i="9"/>
  <c r="F90" i="9"/>
  <c r="L89" i="9"/>
  <c r="K89" i="9"/>
  <c r="I89" i="9"/>
  <c r="H89" i="9"/>
  <c r="F89" i="9"/>
  <c r="L88" i="9"/>
  <c r="K88" i="9"/>
  <c r="I88" i="9"/>
  <c r="H88" i="9"/>
  <c r="F88" i="9"/>
  <c r="L87" i="9"/>
  <c r="K87" i="9"/>
  <c r="I87" i="9"/>
  <c r="H87" i="9"/>
  <c r="F87" i="9"/>
  <c r="L86" i="9"/>
  <c r="K86" i="9"/>
  <c r="I86" i="9"/>
  <c r="H86" i="9"/>
  <c r="F86" i="9"/>
  <c r="L85" i="9"/>
  <c r="K85" i="9"/>
  <c r="I85" i="9"/>
  <c r="H85" i="9"/>
  <c r="F85" i="9"/>
  <c r="L84" i="9"/>
  <c r="K84" i="9"/>
  <c r="I84" i="9"/>
  <c r="H84" i="9"/>
  <c r="F84" i="9"/>
  <c r="L83" i="9"/>
  <c r="K83" i="9"/>
  <c r="I83" i="9"/>
  <c r="H83" i="9"/>
  <c r="F83" i="9"/>
  <c r="L82" i="9"/>
  <c r="K82" i="9"/>
  <c r="I82" i="9"/>
  <c r="H82" i="9"/>
  <c r="F82" i="9"/>
  <c r="L81" i="9"/>
  <c r="K81" i="9"/>
  <c r="I81" i="9"/>
  <c r="H81" i="9"/>
  <c r="F81" i="9"/>
  <c r="L80" i="9"/>
  <c r="K80" i="9"/>
  <c r="I80" i="9"/>
  <c r="H80" i="9"/>
  <c r="F80" i="9"/>
  <c r="L79" i="9"/>
  <c r="K79" i="9"/>
  <c r="I79" i="9"/>
  <c r="H79" i="9"/>
  <c r="F79" i="9"/>
  <c r="L78" i="9"/>
  <c r="K78" i="9"/>
  <c r="I78" i="9"/>
  <c r="H78" i="9"/>
  <c r="F78" i="9"/>
  <c r="L77" i="9"/>
  <c r="K77" i="9"/>
  <c r="I77" i="9"/>
  <c r="H77" i="9"/>
  <c r="F77" i="9"/>
  <c r="L76" i="9"/>
  <c r="K76" i="9"/>
  <c r="I76" i="9"/>
  <c r="H76" i="9"/>
  <c r="F76" i="9"/>
  <c r="L75" i="9"/>
  <c r="K75" i="9"/>
  <c r="I75" i="9"/>
  <c r="H75" i="9"/>
  <c r="F75" i="9"/>
  <c r="L74" i="9"/>
  <c r="K74" i="9"/>
  <c r="I74" i="9"/>
  <c r="H74" i="9"/>
  <c r="F74" i="9"/>
  <c r="L73" i="9"/>
  <c r="K73" i="9"/>
  <c r="I73" i="9"/>
  <c r="H73" i="9"/>
  <c r="F73" i="9"/>
  <c r="L72" i="9"/>
  <c r="K72" i="9"/>
  <c r="I72" i="9"/>
  <c r="H72" i="9"/>
  <c r="F72" i="9"/>
  <c r="L71" i="9"/>
  <c r="K71" i="9"/>
  <c r="I71" i="9"/>
  <c r="H71" i="9"/>
  <c r="F71" i="9"/>
  <c r="L70" i="9"/>
  <c r="K70" i="9"/>
  <c r="I70" i="9"/>
  <c r="H70" i="9"/>
  <c r="F70" i="9"/>
  <c r="L69" i="9"/>
  <c r="K69" i="9"/>
  <c r="I69" i="9"/>
  <c r="H69" i="9"/>
  <c r="F69" i="9"/>
  <c r="L68" i="9"/>
  <c r="K68" i="9"/>
  <c r="I68" i="9"/>
  <c r="H68" i="9"/>
  <c r="F68" i="9"/>
  <c r="L67" i="9"/>
  <c r="K67" i="9"/>
  <c r="I67" i="9"/>
  <c r="H67" i="9"/>
  <c r="F67" i="9"/>
  <c r="L66" i="9"/>
  <c r="K66" i="9"/>
  <c r="I66" i="9"/>
  <c r="H66" i="9"/>
  <c r="F66" i="9"/>
  <c r="L65" i="9"/>
  <c r="K65" i="9"/>
  <c r="I65" i="9"/>
  <c r="H65" i="9"/>
  <c r="F65" i="9"/>
  <c r="L64" i="9"/>
  <c r="K64" i="9"/>
  <c r="I64" i="9"/>
  <c r="H64" i="9"/>
  <c r="F64" i="9"/>
  <c r="L63" i="9"/>
  <c r="K63" i="9"/>
  <c r="I63" i="9"/>
  <c r="H63" i="9"/>
  <c r="F63" i="9"/>
  <c r="L62" i="9"/>
  <c r="K62" i="9"/>
  <c r="I62" i="9"/>
  <c r="H62" i="9"/>
  <c r="F62" i="9"/>
  <c r="L61" i="9"/>
  <c r="K61" i="9"/>
  <c r="I61" i="9"/>
  <c r="H61" i="9"/>
  <c r="F61" i="9"/>
  <c r="L60" i="9"/>
  <c r="K60" i="9"/>
  <c r="I60" i="9"/>
  <c r="H60" i="9"/>
  <c r="F60" i="9"/>
  <c r="L59" i="9"/>
  <c r="K59" i="9"/>
  <c r="I59" i="9"/>
  <c r="H59" i="9"/>
  <c r="F59" i="9"/>
  <c r="L58" i="9"/>
  <c r="K58" i="9"/>
  <c r="I58" i="9"/>
  <c r="H58" i="9"/>
  <c r="F58" i="9"/>
  <c r="L57" i="9"/>
  <c r="K57" i="9"/>
  <c r="I57" i="9"/>
  <c r="H57" i="9"/>
  <c r="F57" i="9"/>
  <c r="L56" i="9"/>
  <c r="K56" i="9"/>
  <c r="I56" i="9"/>
  <c r="H56" i="9"/>
  <c r="F56" i="9"/>
  <c r="L55" i="9"/>
  <c r="K55" i="9"/>
  <c r="I55" i="9"/>
  <c r="H55" i="9"/>
  <c r="F55" i="9"/>
  <c r="L54" i="9"/>
  <c r="K54" i="9"/>
  <c r="I54" i="9"/>
  <c r="H54" i="9"/>
  <c r="F54" i="9"/>
  <c r="L53" i="9"/>
  <c r="K53" i="9"/>
  <c r="I53" i="9"/>
  <c r="H53" i="9"/>
  <c r="F53" i="9"/>
  <c r="L52" i="9"/>
  <c r="K52" i="9"/>
  <c r="I52" i="9"/>
  <c r="H52" i="9"/>
  <c r="F52" i="9"/>
  <c r="L51" i="9"/>
  <c r="K51" i="9"/>
  <c r="I51" i="9"/>
  <c r="H51" i="9"/>
  <c r="F51" i="9"/>
  <c r="L50" i="9"/>
  <c r="K50" i="9"/>
  <c r="I50" i="9"/>
  <c r="H50" i="9"/>
  <c r="F50" i="9"/>
  <c r="L49" i="9"/>
  <c r="K49" i="9"/>
  <c r="I49" i="9"/>
  <c r="H49" i="9"/>
  <c r="F49" i="9"/>
  <c r="L48" i="9"/>
  <c r="K48" i="9"/>
  <c r="I48" i="9"/>
  <c r="H48" i="9"/>
  <c r="F48" i="9"/>
  <c r="L47" i="9"/>
  <c r="K47" i="9"/>
  <c r="I47" i="9"/>
  <c r="H47" i="9"/>
  <c r="F47" i="9"/>
  <c r="L46" i="9"/>
  <c r="K46" i="9"/>
  <c r="I46" i="9"/>
  <c r="H46" i="9"/>
  <c r="F46" i="9"/>
  <c r="L45" i="9"/>
  <c r="K45" i="9"/>
  <c r="I45" i="9"/>
  <c r="H45" i="9"/>
  <c r="F45" i="9"/>
  <c r="L44" i="9"/>
  <c r="K44" i="9"/>
  <c r="I44" i="9"/>
  <c r="H44" i="9"/>
  <c r="F44" i="9"/>
  <c r="L43" i="9"/>
  <c r="K43" i="9"/>
  <c r="I43" i="9"/>
  <c r="H43" i="9"/>
  <c r="F43" i="9"/>
  <c r="L42" i="9"/>
  <c r="K42" i="9"/>
  <c r="I42" i="9"/>
  <c r="H42" i="9"/>
  <c r="F42" i="9"/>
  <c r="L41" i="9"/>
  <c r="K41" i="9"/>
  <c r="I41" i="9"/>
  <c r="H41" i="9"/>
  <c r="F41" i="9"/>
  <c r="L40" i="9"/>
  <c r="K40" i="9"/>
  <c r="I40" i="9"/>
  <c r="H40" i="9"/>
  <c r="F40" i="9"/>
  <c r="L39" i="9"/>
  <c r="K39" i="9"/>
  <c r="I39" i="9"/>
  <c r="H39" i="9"/>
  <c r="F39" i="9"/>
  <c r="L38" i="9"/>
  <c r="K38" i="9"/>
  <c r="I38" i="9"/>
  <c r="H38" i="9"/>
  <c r="F38" i="9"/>
  <c r="L37" i="9"/>
  <c r="K37" i="9"/>
  <c r="I37" i="9"/>
  <c r="H37" i="9"/>
  <c r="F37" i="9"/>
  <c r="L36" i="9"/>
  <c r="K36" i="9"/>
  <c r="I36" i="9"/>
  <c r="H36" i="9"/>
  <c r="F36" i="9"/>
  <c r="L35" i="9"/>
  <c r="K35" i="9"/>
  <c r="I35" i="9"/>
  <c r="H35" i="9"/>
  <c r="F35" i="9"/>
  <c r="L34" i="9"/>
  <c r="K34" i="9"/>
  <c r="I34" i="9"/>
  <c r="H34" i="9"/>
  <c r="F34" i="9"/>
  <c r="L33" i="9"/>
  <c r="K33" i="9"/>
  <c r="I33" i="9"/>
  <c r="H33" i="9"/>
  <c r="F33" i="9"/>
  <c r="L32" i="9"/>
  <c r="K32" i="9"/>
  <c r="I32" i="9"/>
  <c r="H32" i="9"/>
  <c r="F32" i="9"/>
  <c r="L31" i="9"/>
  <c r="K31" i="9"/>
  <c r="I31" i="9"/>
  <c r="H31" i="9"/>
  <c r="F31" i="9"/>
  <c r="L30" i="9"/>
  <c r="K30" i="9"/>
  <c r="I30" i="9"/>
  <c r="H30" i="9"/>
  <c r="F30" i="9"/>
  <c r="L29" i="9"/>
  <c r="K29" i="9"/>
  <c r="I29" i="9"/>
  <c r="H29" i="9"/>
  <c r="F29" i="9"/>
  <c r="L28" i="9"/>
  <c r="K28" i="9"/>
  <c r="I28" i="9"/>
  <c r="H28" i="9"/>
  <c r="F28" i="9"/>
  <c r="L27" i="9"/>
  <c r="K27" i="9"/>
  <c r="I27" i="9"/>
  <c r="H27" i="9"/>
  <c r="F27" i="9"/>
  <c r="L26" i="9"/>
  <c r="K26" i="9"/>
  <c r="I26" i="9"/>
  <c r="H26" i="9"/>
  <c r="F26" i="9"/>
  <c r="L25" i="9"/>
  <c r="K25" i="9"/>
  <c r="I25" i="9"/>
  <c r="H25" i="9"/>
  <c r="F25" i="9"/>
  <c r="L24" i="9"/>
  <c r="K24" i="9"/>
  <c r="I24" i="9"/>
  <c r="H24" i="9"/>
  <c r="F24" i="9"/>
  <c r="L23" i="9"/>
  <c r="K23" i="9"/>
  <c r="I23" i="9"/>
  <c r="H23" i="9"/>
  <c r="F23" i="9"/>
  <c r="L22" i="9"/>
  <c r="K22" i="9"/>
  <c r="I22" i="9"/>
  <c r="H22" i="9"/>
  <c r="F22" i="9"/>
  <c r="L21" i="9"/>
  <c r="K21" i="9"/>
  <c r="I21" i="9"/>
  <c r="H21" i="9"/>
  <c r="F21" i="9"/>
  <c r="L20" i="9"/>
  <c r="K20" i="9"/>
  <c r="I20" i="9"/>
  <c r="H20" i="9"/>
  <c r="F20" i="9"/>
  <c r="L19" i="9"/>
  <c r="K19" i="9"/>
  <c r="I19" i="9"/>
  <c r="H19" i="9"/>
  <c r="F19" i="9"/>
  <c r="L18" i="9"/>
  <c r="K18" i="9"/>
  <c r="I18" i="9"/>
  <c r="H18" i="9"/>
  <c r="F18" i="9"/>
  <c r="L17" i="9"/>
  <c r="K17" i="9"/>
  <c r="I17" i="9"/>
  <c r="H17" i="9"/>
  <c r="F17" i="9"/>
  <c r="L16" i="9"/>
  <c r="K16" i="9"/>
  <c r="I16" i="9"/>
  <c r="H16" i="9"/>
  <c r="F16" i="9"/>
  <c r="L15" i="9"/>
  <c r="K15" i="9"/>
  <c r="I15" i="9"/>
  <c r="H15" i="9"/>
  <c r="F15" i="9"/>
  <c r="L14" i="9"/>
  <c r="K14" i="9"/>
  <c r="I14" i="9"/>
  <c r="H14" i="9"/>
  <c r="F14" i="9"/>
  <c r="L13" i="9"/>
  <c r="K13" i="9"/>
  <c r="I13" i="9"/>
  <c r="H13" i="9"/>
  <c r="F13" i="9"/>
  <c r="L12" i="9"/>
  <c r="K12" i="9"/>
  <c r="I12" i="9"/>
  <c r="H12" i="9"/>
  <c r="F12" i="9"/>
  <c r="L11" i="9"/>
  <c r="K11" i="9"/>
  <c r="I11" i="9"/>
  <c r="H11" i="9"/>
  <c r="F11" i="9"/>
  <c r="L10" i="9"/>
  <c r="K10" i="9"/>
  <c r="I10" i="9"/>
  <c r="H10" i="9"/>
  <c r="F10" i="9"/>
  <c r="L9" i="9"/>
  <c r="K9" i="9"/>
  <c r="K302" i="9" s="1"/>
  <c r="I9" i="9"/>
  <c r="H9" i="9"/>
  <c r="H302" i="9" s="1"/>
  <c r="F9" i="9"/>
  <c r="F302" i="9" s="1"/>
  <c r="J3" i="9"/>
  <c r="G3" i="9"/>
  <c r="A3" i="9"/>
  <c r="K168" i="8"/>
  <c r="H168" i="8"/>
  <c r="J168" i="8" s="1"/>
  <c r="D168" i="8"/>
  <c r="M168" i="8" s="1"/>
  <c r="M163" i="8"/>
  <c r="J163" i="8"/>
  <c r="M162" i="8"/>
  <c r="J162" i="8"/>
  <c r="M161" i="8"/>
  <c r="J161" i="8"/>
  <c r="M160" i="8"/>
  <c r="L160" i="8"/>
  <c r="J160" i="8"/>
  <c r="I160" i="8"/>
  <c r="G160" i="8"/>
  <c r="M159" i="8"/>
  <c r="L159" i="8"/>
  <c r="J159" i="8"/>
  <c r="I159" i="8"/>
  <c r="M158" i="8"/>
  <c r="L158" i="8"/>
  <c r="J158" i="8"/>
  <c r="I158" i="8"/>
  <c r="G158" i="8"/>
  <c r="M157" i="8"/>
  <c r="L157" i="8"/>
  <c r="J157" i="8"/>
  <c r="I157" i="8"/>
  <c r="G157" i="8"/>
  <c r="M156" i="8"/>
  <c r="L156" i="8"/>
  <c r="J156" i="8"/>
  <c r="I156" i="8"/>
  <c r="G156" i="8"/>
  <c r="M155" i="8"/>
  <c r="L155" i="8"/>
  <c r="J155" i="8"/>
  <c r="I155" i="8"/>
  <c r="G155" i="8"/>
  <c r="M154" i="8"/>
  <c r="L154" i="8"/>
  <c r="J154" i="8"/>
  <c r="I154" i="8"/>
  <c r="G154" i="8"/>
  <c r="M153" i="8"/>
  <c r="L153" i="8"/>
  <c r="J153" i="8"/>
  <c r="I153" i="8"/>
  <c r="G153" i="8"/>
  <c r="M152" i="8"/>
  <c r="L152" i="8"/>
  <c r="J152" i="8"/>
  <c r="I152" i="8"/>
  <c r="G152" i="8"/>
  <c r="M151" i="8"/>
  <c r="L151" i="8"/>
  <c r="J151" i="8"/>
  <c r="I151" i="8"/>
  <c r="G151" i="8"/>
  <c r="M150" i="8"/>
  <c r="L150" i="8"/>
  <c r="J150" i="8"/>
  <c r="I150" i="8"/>
  <c r="G150" i="8"/>
  <c r="G161" i="8" s="1"/>
  <c r="M149" i="8"/>
  <c r="L149" i="8"/>
  <c r="L161" i="8" s="1"/>
  <c r="J149" i="8"/>
  <c r="I149" i="8"/>
  <c r="I161" i="8" s="1"/>
  <c r="G149" i="8"/>
  <c r="M148" i="8"/>
  <c r="L148" i="8"/>
  <c r="J148" i="8"/>
  <c r="I148" i="8"/>
  <c r="M147" i="8"/>
  <c r="J147" i="8"/>
  <c r="M146" i="8"/>
  <c r="L146" i="8"/>
  <c r="J146" i="8"/>
  <c r="I146" i="8"/>
  <c r="G146" i="8"/>
  <c r="M145" i="8"/>
  <c r="L145" i="8"/>
  <c r="J145" i="8"/>
  <c r="I145" i="8"/>
  <c r="G145" i="8"/>
  <c r="M144" i="8"/>
  <c r="L144" i="8"/>
  <c r="J144" i="8"/>
  <c r="I144" i="8"/>
  <c r="G144" i="8"/>
  <c r="M143" i="8"/>
  <c r="L143" i="8"/>
  <c r="J143" i="8"/>
  <c r="I143" i="8"/>
  <c r="G143" i="8"/>
  <c r="M142" i="8"/>
  <c r="L142" i="8"/>
  <c r="J142" i="8"/>
  <c r="I142" i="8"/>
  <c r="G142" i="8"/>
  <c r="M141" i="8"/>
  <c r="L141" i="8"/>
  <c r="J141" i="8"/>
  <c r="I141" i="8"/>
  <c r="G141" i="8"/>
  <c r="M140" i="8"/>
  <c r="L140" i="8"/>
  <c r="J140" i="8"/>
  <c r="I140" i="8"/>
  <c r="G140" i="8"/>
  <c r="M139" i="8"/>
  <c r="L139" i="8"/>
  <c r="J139" i="8"/>
  <c r="I139" i="8"/>
  <c r="G139" i="8"/>
  <c r="M138" i="8"/>
  <c r="L138" i="8"/>
  <c r="J138" i="8"/>
  <c r="I138" i="8"/>
  <c r="G138" i="8"/>
  <c r="M137" i="8"/>
  <c r="L137" i="8"/>
  <c r="J137" i="8"/>
  <c r="I137" i="8"/>
  <c r="G137" i="8"/>
  <c r="M136" i="8"/>
  <c r="L136" i="8"/>
  <c r="J136" i="8"/>
  <c r="I136" i="8"/>
  <c r="G136" i="8"/>
  <c r="M135" i="8"/>
  <c r="L135" i="8"/>
  <c r="J135" i="8"/>
  <c r="I135" i="8"/>
  <c r="G135" i="8"/>
  <c r="M134" i="8"/>
  <c r="L134" i="8"/>
  <c r="J134" i="8"/>
  <c r="I134" i="8"/>
  <c r="G134" i="8"/>
  <c r="M133" i="8"/>
  <c r="L133" i="8"/>
  <c r="J133" i="8"/>
  <c r="I133" i="8"/>
  <c r="G133" i="8"/>
  <c r="M132" i="8"/>
  <c r="L132" i="8"/>
  <c r="J132" i="8"/>
  <c r="I132" i="8"/>
  <c r="G132" i="8"/>
  <c r="M131" i="8"/>
  <c r="L131" i="8"/>
  <c r="J131" i="8"/>
  <c r="I131" i="8"/>
  <c r="G131" i="8"/>
  <c r="M130" i="8"/>
  <c r="L130" i="8"/>
  <c r="J130" i="8"/>
  <c r="I130" i="8"/>
  <c r="G130" i="8"/>
  <c r="M129" i="8"/>
  <c r="L129" i="8"/>
  <c r="J129" i="8"/>
  <c r="I129" i="8"/>
  <c r="G129" i="8"/>
  <c r="M128" i="8"/>
  <c r="L128" i="8"/>
  <c r="J128" i="8"/>
  <c r="I128" i="8"/>
  <c r="G128" i="8"/>
  <c r="M127" i="8"/>
  <c r="L127" i="8"/>
  <c r="J127" i="8"/>
  <c r="I127" i="8"/>
  <c r="G127" i="8"/>
  <c r="M126" i="8"/>
  <c r="L126" i="8"/>
  <c r="J126" i="8"/>
  <c r="I126" i="8"/>
  <c r="G126" i="8"/>
  <c r="M125" i="8"/>
  <c r="L125" i="8"/>
  <c r="J125" i="8"/>
  <c r="I125" i="8"/>
  <c r="G125" i="8"/>
  <c r="M124" i="8"/>
  <c r="L124" i="8"/>
  <c r="J124" i="8"/>
  <c r="I124" i="8"/>
  <c r="G124" i="8"/>
  <c r="M123" i="8"/>
  <c r="L123" i="8"/>
  <c r="J123" i="8"/>
  <c r="I123" i="8"/>
  <c r="G123" i="8"/>
  <c r="G147" i="8" s="1"/>
  <c r="M122" i="8"/>
  <c r="L122" i="8"/>
  <c r="L147" i="8" s="1"/>
  <c r="J122" i="8"/>
  <c r="I122" i="8"/>
  <c r="I147" i="8" s="1"/>
  <c r="G122" i="8"/>
  <c r="M121" i="8"/>
  <c r="L121" i="8"/>
  <c r="J121" i="8"/>
  <c r="I121" i="8"/>
  <c r="M120" i="8"/>
  <c r="J120" i="8"/>
  <c r="M119" i="8"/>
  <c r="L119" i="8"/>
  <c r="J119" i="8"/>
  <c r="I119" i="8"/>
  <c r="G119" i="8"/>
  <c r="M118" i="8"/>
  <c r="L118" i="8"/>
  <c r="J118" i="8"/>
  <c r="I118" i="8"/>
  <c r="G118" i="8"/>
  <c r="M117" i="8"/>
  <c r="L117" i="8"/>
  <c r="J117" i="8"/>
  <c r="I117" i="8"/>
  <c r="G117" i="8"/>
  <c r="M116" i="8"/>
  <c r="L116" i="8"/>
  <c r="J116" i="8"/>
  <c r="I116" i="8"/>
  <c r="G116" i="8"/>
  <c r="M115" i="8"/>
  <c r="L115" i="8"/>
  <c r="J115" i="8"/>
  <c r="I115" i="8"/>
  <c r="G115" i="8"/>
  <c r="M114" i="8"/>
  <c r="L114" i="8"/>
  <c r="J114" i="8"/>
  <c r="I114" i="8"/>
  <c r="G114" i="8"/>
  <c r="M113" i="8"/>
  <c r="L113" i="8"/>
  <c r="J113" i="8"/>
  <c r="I113" i="8"/>
  <c r="G113" i="8"/>
  <c r="M112" i="8"/>
  <c r="L112" i="8"/>
  <c r="J112" i="8"/>
  <c r="I112" i="8"/>
  <c r="G112" i="8"/>
  <c r="M111" i="8"/>
  <c r="L111" i="8"/>
  <c r="J111" i="8"/>
  <c r="I111" i="8"/>
  <c r="G111" i="8"/>
  <c r="M110" i="8"/>
  <c r="L110" i="8"/>
  <c r="J110" i="8"/>
  <c r="I110" i="8"/>
  <c r="G110" i="8"/>
  <c r="M109" i="8"/>
  <c r="L109" i="8"/>
  <c r="J109" i="8"/>
  <c r="I109" i="8"/>
  <c r="G109" i="8"/>
  <c r="M108" i="8"/>
  <c r="L108" i="8"/>
  <c r="J108" i="8"/>
  <c r="I108" i="8"/>
  <c r="G108" i="8"/>
  <c r="M107" i="8"/>
  <c r="L107" i="8"/>
  <c r="J107" i="8"/>
  <c r="I107" i="8"/>
  <c r="G107" i="8"/>
  <c r="M106" i="8"/>
  <c r="L106" i="8"/>
  <c r="J106" i="8"/>
  <c r="I106" i="8"/>
  <c r="G106" i="8"/>
  <c r="M105" i="8"/>
  <c r="L105" i="8"/>
  <c r="J105" i="8"/>
  <c r="I105" i="8"/>
  <c r="G105" i="8"/>
  <c r="M104" i="8"/>
  <c r="L104" i="8"/>
  <c r="J104" i="8"/>
  <c r="I104" i="8"/>
  <c r="G104" i="8"/>
  <c r="M103" i="8"/>
  <c r="L103" i="8"/>
  <c r="J103" i="8"/>
  <c r="I103" i="8"/>
  <c r="G103" i="8"/>
  <c r="M102" i="8"/>
  <c r="L102" i="8"/>
  <c r="J102" i="8"/>
  <c r="I102" i="8"/>
  <c r="G102" i="8"/>
  <c r="M101" i="8"/>
  <c r="L101" i="8"/>
  <c r="J101" i="8"/>
  <c r="I101" i="8"/>
  <c r="G101" i="8"/>
  <c r="M100" i="8"/>
  <c r="L100" i="8"/>
  <c r="J100" i="8"/>
  <c r="I100" i="8"/>
  <c r="G100" i="8"/>
  <c r="G120" i="8" s="1"/>
  <c r="M99" i="8"/>
  <c r="L99" i="8"/>
  <c r="J99" i="8"/>
  <c r="I99" i="8"/>
  <c r="G99" i="8"/>
  <c r="M98" i="8"/>
  <c r="L98" i="8"/>
  <c r="J98" i="8"/>
  <c r="I98" i="8"/>
  <c r="G98" i="8"/>
  <c r="M97" i="8"/>
  <c r="L97" i="8"/>
  <c r="L120" i="8" s="1"/>
  <c r="J97" i="8"/>
  <c r="I97" i="8"/>
  <c r="I120" i="8" s="1"/>
  <c r="G97" i="8"/>
  <c r="M96" i="8"/>
  <c r="L96" i="8"/>
  <c r="J96" i="8"/>
  <c r="I96" i="8"/>
  <c r="M95" i="8"/>
  <c r="L95" i="8"/>
  <c r="J95" i="8"/>
  <c r="I95" i="8"/>
  <c r="M94" i="8"/>
  <c r="J94" i="8"/>
  <c r="M93" i="8"/>
  <c r="L93" i="8"/>
  <c r="J93" i="8"/>
  <c r="I93" i="8"/>
  <c r="G93" i="8"/>
  <c r="M92" i="8"/>
  <c r="L92" i="8"/>
  <c r="J92" i="8"/>
  <c r="I92" i="8"/>
  <c r="G92" i="8"/>
  <c r="M91" i="8"/>
  <c r="L91" i="8"/>
  <c r="J91" i="8"/>
  <c r="I91" i="8"/>
  <c r="G91" i="8"/>
  <c r="M90" i="8"/>
  <c r="L90" i="8"/>
  <c r="L94" i="8" s="1"/>
  <c r="J90" i="8"/>
  <c r="I90" i="8"/>
  <c r="I94" i="8" s="1"/>
  <c r="G90" i="8"/>
  <c r="G94" i="8" s="1"/>
  <c r="M89" i="8"/>
  <c r="L89" i="8"/>
  <c r="J89" i="8"/>
  <c r="I89" i="8"/>
  <c r="M88" i="8"/>
  <c r="J88" i="8"/>
  <c r="M87" i="8"/>
  <c r="L87" i="8"/>
  <c r="J87" i="8"/>
  <c r="I87" i="8"/>
  <c r="G87" i="8"/>
  <c r="M86" i="8"/>
  <c r="L86" i="8"/>
  <c r="J86" i="8"/>
  <c r="I86" i="8"/>
  <c r="G86" i="8"/>
  <c r="M85" i="8"/>
  <c r="L85" i="8"/>
  <c r="J85" i="8"/>
  <c r="I85" i="8"/>
  <c r="G85" i="8"/>
  <c r="M84" i="8"/>
  <c r="L84" i="8"/>
  <c r="L88" i="8" s="1"/>
  <c r="J84" i="8"/>
  <c r="I84" i="8"/>
  <c r="I88" i="8" s="1"/>
  <c r="G84" i="8"/>
  <c r="M83" i="8"/>
  <c r="L83" i="8"/>
  <c r="J83" i="8"/>
  <c r="I83" i="8"/>
  <c r="G83" i="8"/>
  <c r="G88" i="8" s="1"/>
  <c r="M82" i="8"/>
  <c r="L82" i="8"/>
  <c r="J82" i="8"/>
  <c r="I82" i="8"/>
  <c r="M81" i="8"/>
  <c r="L81" i="8"/>
  <c r="J81" i="8"/>
  <c r="M80" i="8"/>
  <c r="L80" i="8"/>
  <c r="J80" i="8"/>
  <c r="I80" i="8"/>
  <c r="G80" i="8"/>
  <c r="M79" i="8"/>
  <c r="L79" i="8"/>
  <c r="J79" i="8"/>
  <c r="I79" i="8"/>
  <c r="I81" i="8" s="1"/>
  <c r="G79" i="8"/>
  <c r="M78" i="8"/>
  <c r="L78" i="8"/>
  <c r="J78" i="8"/>
  <c r="I78" i="8"/>
  <c r="G78" i="8"/>
  <c r="G81" i="8" s="1"/>
  <c r="M77" i="8"/>
  <c r="L77" i="8"/>
  <c r="J77" i="8"/>
  <c r="I77" i="8"/>
  <c r="M76" i="8"/>
  <c r="L76" i="8"/>
  <c r="J76" i="8"/>
  <c r="M75" i="8"/>
  <c r="L75" i="8"/>
  <c r="J75" i="8"/>
  <c r="I75" i="8"/>
  <c r="G75" i="8"/>
  <c r="M74" i="8"/>
  <c r="L74" i="8"/>
  <c r="J74" i="8"/>
  <c r="I74" i="8"/>
  <c r="I76" i="8" s="1"/>
  <c r="G74" i="8"/>
  <c r="G76" i="8" s="1"/>
  <c r="M73" i="8"/>
  <c r="L73" i="8"/>
  <c r="J73" i="8"/>
  <c r="I73" i="8"/>
  <c r="M72" i="8"/>
  <c r="J72" i="8"/>
  <c r="G72" i="8"/>
  <c r="M71" i="8"/>
  <c r="L71" i="8"/>
  <c r="L72" i="8" s="1"/>
  <c r="J71" i="8"/>
  <c r="I71" i="8"/>
  <c r="I72" i="8" s="1"/>
  <c r="G71" i="8"/>
  <c r="M70" i="8"/>
  <c r="L70" i="8"/>
  <c r="J70" i="8"/>
  <c r="I70" i="8"/>
  <c r="M69" i="8"/>
  <c r="J69" i="8"/>
  <c r="M68" i="8"/>
  <c r="L68" i="8"/>
  <c r="J68" i="8"/>
  <c r="I68" i="8"/>
  <c r="G68" i="8"/>
  <c r="M67" i="8"/>
  <c r="L67" i="8"/>
  <c r="J67" i="8"/>
  <c r="I67" i="8"/>
  <c r="G67" i="8"/>
  <c r="M66" i="8"/>
  <c r="L66" i="8"/>
  <c r="J66" i="8"/>
  <c r="I66" i="8"/>
  <c r="G66" i="8"/>
  <c r="M65" i="8"/>
  <c r="L65" i="8"/>
  <c r="L69" i="8" s="1"/>
  <c r="J65" i="8"/>
  <c r="I65" i="8"/>
  <c r="I69" i="8" s="1"/>
  <c r="G65" i="8"/>
  <c r="G69" i="8" s="1"/>
  <c r="M64" i="8"/>
  <c r="L64" i="8"/>
  <c r="J64" i="8"/>
  <c r="I64" i="8"/>
  <c r="M63" i="8"/>
  <c r="J63" i="8"/>
  <c r="M62" i="8"/>
  <c r="L62" i="8"/>
  <c r="J62" i="8"/>
  <c r="I62" i="8"/>
  <c r="G62" i="8"/>
  <c r="M61" i="8"/>
  <c r="L61" i="8"/>
  <c r="J61" i="8"/>
  <c r="I61" i="8"/>
  <c r="G61" i="8"/>
  <c r="M60" i="8"/>
  <c r="L60" i="8"/>
  <c r="J60" i="8"/>
  <c r="I60" i="8"/>
  <c r="G60" i="8"/>
  <c r="M59" i="8"/>
  <c r="L59" i="8"/>
  <c r="J59" i="8"/>
  <c r="I59" i="8"/>
  <c r="I63" i="8" s="1"/>
  <c r="G59" i="8"/>
  <c r="M58" i="8"/>
  <c r="L58" i="8"/>
  <c r="J58" i="8"/>
  <c r="I58" i="8"/>
  <c r="G58" i="8"/>
  <c r="M57" i="8"/>
  <c r="L57" i="8"/>
  <c r="L63" i="8" s="1"/>
  <c r="J57" i="8"/>
  <c r="I57" i="8"/>
  <c r="G57" i="8"/>
  <c r="M56" i="8"/>
  <c r="L56" i="8"/>
  <c r="J56" i="8"/>
  <c r="I56" i="8"/>
  <c r="G56" i="8"/>
  <c r="G63" i="8" s="1"/>
  <c r="M55" i="8"/>
  <c r="L55" i="8"/>
  <c r="J55" i="8"/>
  <c r="I55" i="8"/>
  <c r="M54" i="8"/>
  <c r="J54" i="8"/>
  <c r="M53" i="8"/>
  <c r="L53" i="8"/>
  <c r="J53" i="8"/>
  <c r="I53" i="8"/>
  <c r="G53" i="8"/>
  <c r="M52" i="8"/>
  <c r="L52" i="8"/>
  <c r="J52" i="8"/>
  <c r="I52" i="8"/>
  <c r="G52" i="8"/>
  <c r="M51" i="8"/>
  <c r="L51" i="8"/>
  <c r="J51" i="8"/>
  <c r="I51" i="8"/>
  <c r="G51" i="8"/>
  <c r="M50" i="8"/>
  <c r="L50" i="8"/>
  <c r="L54" i="8" s="1"/>
  <c r="J50" i="8"/>
  <c r="I50" i="8"/>
  <c r="I54" i="8" s="1"/>
  <c r="G50" i="8"/>
  <c r="G54" i="8" s="1"/>
  <c r="M49" i="8"/>
  <c r="L49" i="8"/>
  <c r="J49" i="8"/>
  <c r="I49" i="8"/>
  <c r="M48" i="8"/>
  <c r="J48" i="8"/>
  <c r="M47" i="8"/>
  <c r="L47" i="8"/>
  <c r="J47" i="8"/>
  <c r="I47" i="8"/>
  <c r="G47" i="8"/>
  <c r="M46" i="8"/>
  <c r="L46" i="8"/>
  <c r="J46" i="8"/>
  <c r="I46" i="8"/>
  <c r="G46" i="8"/>
  <c r="M45" i="8"/>
  <c r="L45" i="8"/>
  <c r="J45" i="8"/>
  <c r="I45" i="8"/>
  <c r="G45" i="8"/>
  <c r="M44" i="8"/>
  <c r="L44" i="8"/>
  <c r="J44" i="8"/>
  <c r="I44" i="8"/>
  <c r="G44" i="8"/>
  <c r="M43" i="8"/>
  <c r="L43" i="8"/>
  <c r="J43" i="8"/>
  <c r="I43" i="8"/>
  <c r="G43" i="8"/>
  <c r="M42" i="8"/>
  <c r="L42" i="8"/>
  <c r="J42" i="8"/>
  <c r="I42" i="8"/>
  <c r="G42" i="8"/>
  <c r="M41" i="8"/>
  <c r="L41" i="8"/>
  <c r="J41" i="8"/>
  <c r="I41" i="8"/>
  <c r="G41" i="8"/>
  <c r="M40" i="8"/>
  <c r="L40" i="8"/>
  <c r="J40" i="8"/>
  <c r="I40" i="8"/>
  <c r="G40" i="8"/>
  <c r="M39" i="8"/>
  <c r="L39" i="8"/>
  <c r="J39" i="8"/>
  <c r="I39" i="8"/>
  <c r="G39" i="8"/>
  <c r="M38" i="8"/>
  <c r="L38" i="8"/>
  <c r="J38" i="8"/>
  <c r="I38" i="8"/>
  <c r="G38" i="8"/>
  <c r="M37" i="8"/>
  <c r="L37" i="8"/>
  <c r="J37" i="8"/>
  <c r="I37" i="8"/>
  <c r="G37" i="8"/>
  <c r="M36" i="8"/>
  <c r="L36" i="8"/>
  <c r="J36" i="8"/>
  <c r="I36" i="8"/>
  <c r="G36" i="8"/>
  <c r="M35" i="8"/>
  <c r="L35" i="8"/>
  <c r="J35" i="8"/>
  <c r="I35" i="8"/>
  <c r="G35" i="8"/>
  <c r="M34" i="8"/>
  <c r="L34" i="8"/>
  <c r="J34" i="8"/>
  <c r="I34" i="8"/>
  <c r="G34" i="8"/>
  <c r="M33" i="8"/>
  <c r="L33" i="8"/>
  <c r="J33" i="8"/>
  <c r="I33" i="8"/>
  <c r="G33" i="8"/>
  <c r="M32" i="8"/>
  <c r="L32" i="8"/>
  <c r="L48" i="8" s="1"/>
  <c r="J32" i="8"/>
  <c r="I32" i="8"/>
  <c r="I48" i="8" s="1"/>
  <c r="G32" i="8"/>
  <c r="G48" i="8" s="1"/>
  <c r="M31" i="8"/>
  <c r="L31" i="8"/>
  <c r="J31" i="8"/>
  <c r="I31" i="8"/>
  <c r="M30" i="8"/>
  <c r="L30" i="8"/>
  <c r="J30" i="8"/>
  <c r="I30" i="8"/>
  <c r="M29" i="8"/>
  <c r="L29" i="8"/>
  <c r="J29" i="8"/>
  <c r="I29" i="8"/>
  <c r="G29" i="8"/>
  <c r="G30" i="8" s="1"/>
  <c r="M28" i="8"/>
  <c r="L28" i="8"/>
  <c r="J28" i="8"/>
  <c r="I28" i="8"/>
  <c r="M27" i="8"/>
  <c r="J27" i="8"/>
  <c r="M26" i="8"/>
  <c r="L26" i="8"/>
  <c r="J26" i="8"/>
  <c r="I26" i="8"/>
  <c r="G26" i="8"/>
  <c r="M25" i="8"/>
  <c r="L25" i="8"/>
  <c r="J25" i="8"/>
  <c r="I25" i="8"/>
  <c r="G25" i="8"/>
  <c r="M24" i="8"/>
  <c r="L24" i="8"/>
  <c r="J24" i="8"/>
  <c r="I24" i="8"/>
  <c r="G24" i="8"/>
  <c r="M23" i="8"/>
  <c r="L23" i="8"/>
  <c r="L27" i="8" s="1"/>
  <c r="J23" i="8"/>
  <c r="I23" i="8"/>
  <c r="I27" i="8" s="1"/>
  <c r="G23" i="8"/>
  <c r="G27" i="8" s="1"/>
  <c r="M22" i="8"/>
  <c r="L22" i="8"/>
  <c r="J22" i="8"/>
  <c r="I22" i="8"/>
  <c r="M21" i="8"/>
  <c r="J21" i="8"/>
  <c r="M20" i="8"/>
  <c r="L20" i="8"/>
  <c r="J20" i="8"/>
  <c r="I20" i="8"/>
  <c r="G20" i="8"/>
  <c r="M19" i="8"/>
  <c r="L19" i="8"/>
  <c r="J19" i="8"/>
  <c r="I19" i="8"/>
  <c r="G19" i="8"/>
  <c r="M18" i="8"/>
  <c r="L18" i="8"/>
  <c r="J18" i="8"/>
  <c r="I18" i="8"/>
  <c r="G18" i="8"/>
  <c r="M17" i="8"/>
  <c r="L17" i="8"/>
  <c r="J17" i="8"/>
  <c r="I17" i="8"/>
  <c r="G17" i="8"/>
  <c r="M16" i="8"/>
  <c r="L16" i="8"/>
  <c r="J16" i="8"/>
  <c r="I16" i="8"/>
  <c r="G16" i="8"/>
  <c r="M15" i="8"/>
  <c r="L15" i="8"/>
  <c r="L21" i="8" s="1"/>
  <c r="J15" i="8"/>
  <c r="I15" i="8"/>
  <c r="I21" i="8" s="1"/>
  <c r="G15" i="8"/>
  <c r="G21" i="8" s="1"/>
  <c r="M14" i="8"/>
  <c r="L14" i="8"/>
  <c r="J14" i="8"/>
  <c r="I14" i="8"/>
  <c r="M13" i="8"/>
  <c r="J13" i="8"/>
  <c r="I13" i="8"/>
  <c r="M12" i="8"/>
  <c r="L12" i="8"/>
  <c r="J12" i="8"/>
  <c r="I12" i="8"/>
  <c r="G12" i="8"/>
  <c r="M11" i="8"/>
  <c r="L11" i="8"/>
  <c r="L13" i="8" s="1"/>
  <c r="J11" i="8"/>
  <c r="I11" i="8"/>
  <c r="G11" i="8"/>
  <c r="M10" i="8"/>
  <c r="L10" i="8"/>
  <c r="J10" i="8"/>
  <c r="I10" i="8"/>
  <c r="G10" i="8"/>
  <c r="G13" i="8" s="1"/>
  <c r="M9" i="8"/>
  <c r="L9" i="8"/>
  <c r="J9" i="8"/>
  <c r="I9" i="8"/>
  <c r="A3" i="8"/>
  <c r="G6" i="7"/>
  <c r="G5" i="7"/>
  <c r="G7" i="7" s="1"/>
  <c r="G4" i="7"/>
  <c r="G3" i="7"/>
  <c r="D13" i="6"/>
  <c r="C13" i="6"/>
  <c r="D10" i="6"/>
  <c r="A5" i="6"/>
  <c r="A4" i="6"/>
  <c r="D13" i="5"/>
  <c r="D26" i="3" s="1"/>
  <c r="C13" i="5"/>
  <c r="D10" i="5"/>
  <c r="A5" i="5"/>
  <c r="A4" i="5"/>
  <c r="G88" i="4"/>
  <c r="G87" i="4"/>
  <c r="H83" i="4" s="1"/>
  <c r="G91" i="4" s="1"/>
  <c r="H91" i="4" s="1"/>
  <c r="G79" i="4"/>
  <c r="H79" i="4" s="1"/>
  <c r="G76" i="4"/>
  <c r="G75" i="4"/>
  <c r="G67" i="4"/>
  <c r="G43" i="4"/>
  <c r="G31" i="4"/>
  <c r="H31" i="4" s="1"/>
  <c r="D17" i="4"/>
  <c r="H15" i="4"/>
  <c r="G2" i="4"/>
  <c r="D25" i="3"/>
  <c r="B15" i="3"/>
  <c r="H67" i="4" l="1"/>
  <c r="G8" i="4"/>
  <c r="D27" i="3"/>
  <c r="G17" i="4"/>
  <c r="G5" i="4"/>
  <c r="G6" i="4"/>
  <c r="G18" i="4"/>
  <c r="H43" i="4"/>
  <c r="I164" i="8"/>
  <c r="L162" i="8"/>
  <c r="G162" i="8"/>
  <c r="I320" i="9"/>
  <c r="G326" i="9" s="1"/>
  <c r="H323" i="9"/>
  <c r="H324" i="9" s="1"/>
  <c r="I324" i="9" s="1"/>
  <c r="H321" i="9"/>
  <c r="I321" i="9" s="1"/>
  <c r="G164" i="8"/>
  <c r="L164" i="8"/>
  <c r="I162" i="8"/>
  <c r="L320" i="9"/>
  <c r="J326" i="9" s="1"/>
  <c r="K321" i="9"/>
  <c r="L321" i="9" s="1"/>
  <c r="K323" i="9"/>
  <c r="K324" i="9" s="1"/>
  <c r="L324" i="9" s="1"/>
  <c r="G4" i="4" l="1"/>
  <c r="H17" i="4"/>
  <c r="G166" i="8"/>
  <c r="G165" i="8"/>
  <c r="G167" i="8"/>
  <c r="G169" i="8" s="1"/>
  <c r="L166" i="8"/>
  <c r="L167" i="8"/>
  <c r="L169" i="8" s="1"/>
  <c r="L165" i="8"/>
  <c r="I165" i="8"/>
  <c r="I167" i="8"/>
  <c r="I169" i="8" s="1"/>
  <c r="I166" i="8"/>
  <c r="I168" i="8" l="1"/>
  <c r="I170" i="8" s="1"/>
  <c r="I174" i="8" s="1"/>
  <c r="G168" i="8"/>
  <c r="G170" i="8" s="1"/>
  <c r="G172" i="8" s="1"/>
  <c r="L168" i="8"/>
  <c r="L170" i="8" s="1"/>
  <c r="L174" i="8" s="1"/>
  <c r="D15" i="3"/>
  <c r="C15" i="3" s="1"/>
  <c r="H4" i="4"/>
  <c r="L177" i="8" l="1"/>
  <c r="L178" i="8" s="1"/>
  <c r="M178" i="8" s="1"/>
  <c r="M174" i="8"/>
  <c r="L175" i="8"/>
  <c r="M175" i="8" s="1"/>
  <c r="J174" i="8"/>
  <c r="H180" i="8" s="1"/>
  <c r="I177" i="8"/>
  <c r="I178" i="8" s="1"/>
  <c r="J178" i="8" s="1"/>
  <c r="I175" i="8"/>
  <c r="J175" i="8" s="1"/>
  <c r="K180" i="8" l="1"/>
</calcChain>
</file>

<file path=xl/sharedStrings.xml><?xml version="1.0" encoding="utf-8"?>
<sst xmlns="http://schemas.openxmlformats.org/spreadsheetml/2006/main" count="1287" uniqueCount="753">
  <si>
    <t>Orden de apertura</t>
  </si>
  <si>
    <t xml:space="preserve">PROPONENTE </t>
  </si>
  <si>
    <t xml:space="preserve">OBSERVACIONES </t>
  </si>
  <si>
    <t>CIELO PEREZ SOLANO</t>
  </si>
  <si>
    <t>Vicerrectora Administrativa</t>
  </si>
  <si>
    <t xml:space="preserve">Universidad del Cauca </t>
  </si>
  <si>
    <t>UNIVERSIDAD DEL CAUCA - VICERRECTORÍA ADMINISTRATIVA</t>
  </si>
  <si>
    <t>ITEM</t>
  </si>
  <si>
    <t>PROPONENTES</t>
  </si>
  <si>
    <t>REQUERIMIENTOS</t>
  </si>
  <si>
    <t>CUMPLE</t>
  </si>
  <si>
    <t>REQUISITOS DE CAPACIDAD JURIDICA</t>
  </si>
  <si>
    <t>SI</t>
  </si>
  <si>
    <t>EXISTENCIA Y CAPACIDAD LEGAL</t>
  </si>
  <si>
    <t>CEDULA DE CIUDADANIA</t>
  </si>
  <si>
    <t>RUT</t>
  </si>
  <si>
    <t>COMPROMISO DE TRANSPARENCIA ANEXO J</t>
  </si>
  <si>
    <t>REGISTRO NACIONAL DE MEDIDAS CORRECTIVAS</t>
  </si>
  <si>
    <t>NO</t>
  </si>
  <si>
    <t>CONCEPTO</t>
  </si>
  <si>
    <t>Presidenta Junta de Licitaciones y Contratos</t>
  </si>
  <si>
    <t xml:space="preserve">COMITÉ TÉCNICO ASESOR </t>
  </si>
  <si>
    <t>VERIFICACIÓN REQUISITOS TECNICOS HABILITANTES</t>
  </si>
  <si>
    <t>VALOR/ OBSERVACION</t>
  </si>
  <si>
    <t xml:space="preserve">DOCUMENTOS TÉCNICOS </t>
  </si>
  <si>
    <t>2.3.1</t>
  </si>
  <si>
    <t>EXPERIENCIA ESPECÍFICA DEL PROPONENTE</t>
  </si>
  <si>
    <t>El oferente deberá diligenciar el Anexo G: EXPERIENCIA ESPECIFICA DEL PROPONENTE que se publicará en el presente proceso, este documento deberá presentarse en formato Excel versión 2007 o superior) y adicionalmente en PDF debidamente firmado.
En caso que el proponente relacione o anexe un número superior a CUATRO (4) contratos, para efectos de evaluación de la experiencia específica, únicamente se tendrán en cuenta los cuatro primeros contratos relacionados en el formulario de experiencia específica (Anexo G) en orden consecutivo. Los proponentes deberán diligenciar toda la información requerida en el formulario de experiencia específica.</t>
  </si>
  <si>
    <t>PERSONAL MÍNIMO REQUERIDO</t>
  </si>
  <si>
    <t>Director de Estudios y Diseños</t>
  </si>
  <si>
    <t>PROPUESTA ECONOMICA</t>
  </si>
  <si>
    <t>Corrección Aritmetica</t>
  </si>
  <si>
    <t>EXPERIENCIA ADICIONAL DEL OFERENTE</t>
  </si>
  <si>
    <t>TOTAL</t>
  </si>
  <si>
    <t>ORDEN DE ELEGIBILIDAD</t>
  </si>
  <si>
    <t>ORIGINAL FIRMADO</t>
  </si>
  <si>
    <t>MANUEL HENAO</t>
  </si>
  <si>
    <t>Contratista Vicerrectoria Administrativa</t>
  </si>
  <si>
    <t>JOSE LUIS GARZON</t>
  </si>
  <si>
    <t>PROPONENTE</t>
  </si>
  <si>
    <t>OFICIAL</t>
  </si>
  <si>
    <t>VALOR TOTAL EJECUTADO (VTE)</t>
  </si>
  <si>
    <t>VTE</t>
  </si>
  <si>
    <t>VTE1</t>
  </si>
  <si>
    <t>VTE2</t>
  </si>
  <si>
    <t>VTE3</t>
  </si>
  <si>
    <t>% PARTICIPACION MINIMA</t>
  </si>
  <si>
    <t>% PARTICIPACION MINIMA A MAYOR EXPERIENCIA ESPECIFICA</t>
  </si>
  <si>
    <t>EXPERIENCIA ESPECIFICA MINIMA
30% VALOR PRESUPUESTO OFICIAL</t>
  </si>
  <si>
    <t>CONTRATO 1</t>
  </si>
  <si>
    <t>CLASIFICADOR  UNSPSC</t>
  </si>
  <si>
    <t>VALOR</t>
  </si>
  <si>
    <t>RUP</t>
  </si>
  <si>
    <t>AÑO DE TERMINACION</t>
  </si>
  <si>
    <t>% PARTICIPACION</t>
  </si>
  <si>
    <t>OK</t>
  </si>
  <si>
    <t>VALOR TOTAL EJECUTADO</t>
  </si>
  <si>
    <t>CONTRATO 2</t>
  </si>
  <si>
    <t>CONTRATO 3</t>
  </si>
  <si>
    <t>UNSPSC</t>
  </si>
  <si>
    <t>NO OK</t>
  </si>
  <si>
    <t>CONTRATO 4</t>
  </si>
  <si>
    <t>CONTRATO 5</t>
  </si>
  <si>
    <t>CONTRATO 6</t>
  </si>
  <si>
    <t>3.2.1. EXPERIENCIA ADICIONAL DEL OFERENTE</t>
  </si>
  <si>
    <t>ÍTEM</t>
  </si>
  <si>
    <t>PUNTAJE MAXIMO</t>
  </si>
  <si>
    <t>OBSERVACION</t>
  </si>
  <si>
    <t>PUNTAJE</t>
  </si>
  <si>
    <t>NO APORTA EXPERIENCIA ADICIONAL DEL OFERENTE</t>
  </si>
  <si>
    <t>PUNTAJE TOTAL</t>
  </si>
  <si>
    <t>3.2.1. EXPERIENCIA ADICIONAL DEL PERSONAL MINIMO REQUERIDO</t>
  </si>
  <si>
    <t>UNIVERSIDAD DEL CAUCA</t>
  </si>
  <si>
    <t>VICERRECTORIA ADMINISTRATIVA</t>
  </si>
  <si>
    <t>LUIS FERNANDO POLANCO FLOREZ</t>
  </si>
  <si>
    <t>IVAN DARIO MUÑOZ DELGADO</t>
  </si>
  <si>
    <t>PRESUPUESTO OFICIAL</t>
  </si>
  <si>
    <t>VR.UNITARIO</t>
  </si>
  <si>
    <t>VR.TOTAL</t>
  </si>
  <si>
    <t xml:space="preserve"> VrUnit. Ofertado</t>
  </si>
  <si>
    <t>ESP.</t>
  </si>
  <si>
    <t>DESCRIPCION ACTIVIDAD</t>
  </si>
  <si>
    <t>UND</t>
  </si>
  <si>
    <t>CANT.</t>
  </si>
  <si>
    <t>≤ VrUnit. Oficial</t>
  </si>
  <si>
    <t>I</t>
  </si>
  <si>
    <t>PRELIMINARES</t>
  </si>
  <si>
    <t>01.01.</t>
  </si>
  <si>
    <t>LOCALIZACION Y REPLANTEO</t>
  </si>
  <si>
    <t>M2</t>
  </si>
  <si>
    <t>01.02.</t>
  </si>
  <si>
    <t>DESCAPOTE A MANO HASTA E= 0.40 M ZONA VERDE PARA NUEVOS</t>
  </si>
  <si>
    <t>01.03.</t>
  </si>
  <si>
    <t>RETIRO DE SOBRANTES</t>
  </si>
  <si>
    <t>M3</t>
  </si>
  <si>
    <t>SUBTOTAL PRELIMINARES</t>
  </si>
  <si>
    <t>II</t>
  </si>
  <si>
    <t>CIMENTACIÓN</t>
  </si>
  <si>
    <t>02.01.</t>
  </si>
  <si>
    <t>2.8.P</t>
  </si>
  <si>
    <t>EXCAVACION A MANO</t>
  </si>
  <si>
    <t>02.02.</t>
  </si>
  <si>
    <t>CONCRETO DE 19MPa PARA SOLADOS DE LIMPIEZA e=0.05 M</t>
  </si>
  <si>
    <t>02.03.</t>
  </si>
  <si>
    <t>VIGAS CIMENTACIÓN EN T EN CONCRETO DE 21MPa IMPERMEABILIZADO, INCLUYE ACERO DE REFUERZO PRINCIPAL EN VARILLA DE d=5/8" -3/8" Y ETRIBOS  EN D=3/8" .</t>
  </si>
  <si>
    <t>ML</t>
  </si>
  <si>
    <t>02.04.</t>
  </si>
  <si>
    <t>3.14.P</t>
  </si>
  <si>
    <t>PEDESTALES EN CONCRETO DE 21 Mpa IMPERMEABILIZADO , NO INCLUYE ACERO DE REFUERZO.</t>
  </si>
  <si>
    <t>02.05.</t>
  </si>
  <si>
    <t>ACERO DE REFUERZO 420 MPA</t>
  </si>
  <si>
    <t>KGR</t>
  </si>
  <si>
    <t>02.06.</t>
  </si>
  <si>
    <t>7.15 P</t>
  </si>
  <si>
    <t>MORTERO AUTONIVELANTE  0.30x0.30x.02 M</t>
  </si>
  <si>
    <t>SUBTOTAL CIMENTACIÓN</t>
  </si>
  <si>
    <t>III</t>
  </si>
  <si>
    <t>DESAGÜES</t>
  </si>
  <si>
    <t>03.01.</t>
  </si>
  <si>
    <t>03.01.P</t>
  </si>
  <si>
    <t>TUBERIA SANITARIA  PVC 4"</t>
  </si>
  <si>
    <t>03.02.</t>
  </si>
  <si>
    <t>03.02.P</t>
  </si>
  <si>
    <t>TUBERIA SANITARIA PVC 2"</t>
  </si>
  <si>
    <t>03.03.</t>
  </si>
  <si>
    <t>03.03.P</t>
  </si>
  <si>
    <t>PUNTOS SANITARIOS 2"</t>
  </si>
  <si>
    <t>3.04.P</t>
  </si>
  <si>
    <t>CAJA INSPECCION 0.50 x 0.50 EN CONCRETO DE 21mPA CON TAPA REFORZADA EN VARILLA DE d=3/8"EN AMBOS SENTIDOS.</t>
  </si>
  <si>
    <t>SUBTOTAL DESAGÜES</t>
  </si>
  <si>
    <t>IV</t>
  </si>
  <si>
    <t>MUROS</t>
  </si>
  <si>
    <t>04.01.</t>
  </si>
  <si>
    <t>9.1.P</t>
  </si>
  <si>
    <t>MUROS EN SISTEMA LIVIANO PÁNELES FIBRO CEMENTO DE e=8 mm, CON SU ESTRUCTURA SEGÚN LA ESPECIFICACIONES DE DISEÑO ESTRUCTURAL.</t>
  </si>
  <si>
    <t>SUBTOTAL MUROS</t>
  </si>
  <si>
    <t>V</t>
  </si>
  <si>
    <t>ESTRUCTURA METÁLICA</t>
  </si>
  <si>
    <t>05.01.</t>
  </si>
  <si>
    <t>COLUMNAS METÁLICAS 150x150x40 mm, incluye soldadura, anticorrosivo pintura y todos los elementos especificados en el diseño</t>
  </si>
  <si>
    <t>05.02.</t>
  </si>
  <si>
    <t>PERNOS 12.66 MM A-307 especificados en el diseño</t>
  </si>
  <si>
    <t>05.03.</t>
  </si>
  <si>
    <t>CERCHA TIPO 1  incluye soldadura, anticorrosivo pintura y todos los elementos especificados en el diseño</t>
  </si>
  <si>
    <t>05.04.</t>
  </si>
  <si>
    <t>3.15.P</t>
  </si>
  <si>
    <t>CERCHA TIPO 2 incluye soldadura, anticorrosivo pintura y todos los elementos especificados en el diseño</t>
  </si>
  <si>
    <t>05.05.</t>
  </si>
  <si>
    <t>CERCHA TIPO 3 incluye soldadura, anticorrosivo pintura y todos los elementos especificados en el diseño</t>
  </si>
  <si>
    <t>05.06.</t>
  </si>
  <si>
    <t>CERCHA TIPO 4 incluye soldadura, anticorrosivo pintura y todos los elementos especificados en el diseño</t>
  </si>
  <si>
    <t>05.07.</t>
  </si>
  <si>
    <t>CERCHA TIPO 5 incluye soldadura, anticorrosivo pintura y todos los elementos especificados en el diseño</t>
  </si>
  <si>
    <t>05.08.</t>
  </si>
  <si>
    <t>CERCHA TIPO 6 incluye soldadura, anticorrosivo pintura y todos los elementos especificados en el diseño</t>
  </si>
  <si>
    <t>05.09.</t>
  </si>
  <si>
    <t>CERCHA TIPO 7 incluye soldadura, anticorrosivo pintura y todos los elementos especificados en el diseño</t>
  </si>
  <si>
    <t>05.10.</t>
  </si>
  <si>
    <t>CERCHA TIPO 7.1 incluye soldadura, anticorrosivo pintura y todos los elementos especificados en el diseño</t>
  </si>
  <si>
    <t>05.11.</t>
  </si>
  <si>
    <t>CERCHA TIPO 8 incluye soldadura, anticorrosivo pintura y todos los elementos especificados en el diseño</t>
  </si>
  <si>
    <t>05.12.</t>
  </si>
  <si>
    <t>CERCHA TIPO 9 incluye soldadura, anticorrosivo pintura y todos los elementos especificados en el diseño</t>
  </si>
  <si>
    <t>05.13.</t>
  </si>
  <si>
    <t>RIOSTRAS PLATINAS 7 CM 5mm GRADO 50 incluye soldadura, anticorrosivo pintura y todos los elementos especificados en el diseño</t>
  </si>
  <si>
    <t>05.14.</t>
  </si>
  <si>
    <t>CORREA COR1 PERLIN CAJON 220x80x20 mm 2 mm incluye soldadura, anticorrosivo pintura y todos los elementos especificados en el diseño</t>
  </si>
  <si>
    <t>05.15.</t>
  </si>
  <si>
    <t>VIGAS EN CAJÓN incluye soldadura, anticorrosivo pintura y todos los elementos especificados en el diseño</t>
  </si>
  <si>
    <t>05.16.</t>
  </si>
  <si>
    <t>CORREA COR2 PERLIN CAJON 220x80x20 mm 1.2 mm incluye soldadura, anticorrosivo pintura y todos los elementos especificados en el diseño incluye soldadura, anticorrosivo pintura y todos los elementos especificados en el diseño</t>
  </si>
  <si>
    <t>SUBTOTAL ESTRUCTURA METÁLICA</t>
  </si>
  <si>
    <t>VI</t>
  </si>
  <si>
    <t>CUBIERTA</t>
  </si>
  <si>
    <t>06.01.</t>
  </si>
  <si>
    <t>6.01.P</t>
  </si>
  <si>
    <t>SUMINISTRO E INSTALACION DE CUBIERTA TEJA TERMOACUSTICA</t>
  </si>
  <si>
    <t>06.02.</t>
  </si>
  <si>
    <t>6.02.P</t>
  </si>
  <si>
    <t>SUMINISTRO E INSTALACION DE CANALES EN LAMINA CAL. 20, INCLUYE ANTICORROSIVO , ANDAMIOS Y EQUIPO CERTIFICADO PARA TRABAJO SEGURO EN ALTURAS.</t>
  </si>
  <si>
    <t>06.03.</t>
  </si>
  <si>
    <t>TENSORES 3/8", INCLUYE ANTICORROSIVO , ANDAMIOS Y EQUIPO CERTIFICADO PARA TRABAJO SEGURO EN ALTURAS.</t>
  </si>
  <si>
    <t>06.04.</t>
  </si>
  <si>
    <t>6.04.P</t>
  </si>
  <si>
    <t>CABALLETES O LIMATESAS TEJA UPVC INCLUYE  ANDAMIOS Y EQUIPO CERTIFICADO PARA TRABAJO SEGURO EN ALTURAS.</t>
  </si>
  <si>
    <t>SUBTOTAL CUBIERTA</t>
  </si>
  <si>
    <t>VII</t>
  </si>
  <si>
    <t>PISOS</t>
  </si>
  <si>
    <t>07.01.</t>
  </si>
  <si>
    <t>ART. 330-13  INV</t>
  </si>
  <si>
    <t>SUMINISTRO EXTENCIÓN Y COMPACTACION DE SUBBASE GRANULAR e=.10 m</t>
  </si>
  <si>
    <t>07.02.</t>
  </si>
  <si>
    <t>7.02.P</t>
  </si>
  <si>
    <t>SUMINISTRO E INSTALACION DE PISO EN CERAMICA TRAFICO TIPO INDUSTRIAL ACABADO MATE, INCLUYE EL MORTERO DE NIVELACION .</t>
  </si>
  <si>
    <t>07.03.</t>
  </si>
  <si>
    <t>7.03.P</t>
  </si>
  <si>
    <t xml:space="preserve">PISO PRIMARIO EN CONCRETO DE 21 Mpa e=0.07 M </t>
  </si>
  <si>
    <t>07.04.</t>
  </si>
  <si>
    <t>7.04.P</t>
  </si>
  <si>
    <t>GUARDAESCOBA EN CERÁMICA DE ANCHO 8cm</t>
  </si>
  <si>
    <t>07.05.</t>
  </si>
  <si>
    <t>MESÓN CONCRETO ; SUPERF LOSA CCTO de 17.5MPa  E=0.07 M GRANITO No3. PUL; PATAS MURO SOGA PAÑET</t>
  </si>
  <si>
    <t>07.06.</t>
  </si>
  <si>
    <t>PISO EPÓXICO MULTICAPAS</t>
  </si>
  <si>
    <t>07.07.</t>
  </si>
  <si>
    <t>PISO PARA DUCHAS DE EMERGENCIA</t>
  </si>
  <si>
    <t>SUBTOTAL PISOS</t>
  </si>
  <si>
    <t>VIII</t>
  </si>
  <si>
    <t>INSTALACIONES HIDRÁULICAS</t>
  </si>
  <si>
    <t>08.01.</t>
  </si>
  <si>
    <t>8.01.P</t>
  </si>
  <si>
    <t>SUMINISTRO E INSTALACION DE TUBERIA PVC PRESION 3/4" RDE 21</t>
  </si>
  <si>
    <t>08.02.</t>
  </si>
  <si>
    <t>8.02.P</t>
  </si>
  <si>
    <t>SUMINISTRO E INSTALACION DE TUBERIA PVC PRESION 1/2" RDE 21</t>
  </si>
  <si>
    <t>08.03.</t>
  </si>
  <si>
    <t>8.03.P</t>
  </si>
  <si>
    <t>PUNTO HIDRAULICO 1/2"</t>
  </si>
  <si>
    <t>08.04.</t>
  </si>
  <si>
    <t>8.04.P</t>
  </si>
  <si>
    <t>SUMINISTRO E INSTALACION DE LLAVES DE PASO DIRECTO 3/4" DE COMPUERTA ( CIERRE LENTO) .</t>
  </si>
  <si>
    <t>SUBTOTAL INSTALACIONES HIDRÁULICAS</t>
  </si>
  <si>
    <t>IX</t>
  </si>
  <si>
    <t>CIELORASO</t>
  </si>
  <si>
    <t>09.01.</t>
  </si>
  <si>
    <t>9.01.P</t>
  </si>
  <si>
    <t>SUMINISTRO E INSTALACION DE CIELORASO EN PCV ESPESOR =10mm.</t>
  </si>
  <si>
    <t>SUBTOTAL CIELORASO</t>
  </si>
  <si>
    <t>X</t>
  </si>
  <si>
    <t>PINTURAS</t>
  </si>
  <si>
    <t>10.01.</t>
  </si>
  <si>
    <t>10.1.P</t>
  </si>
  <si>
    <t>PINTURA VINILO MUROS DE PANEL</t>
  </si>
  <si>
    <t>10.02.</t>
  </si>
  <si>
    <t>10.2.P</t>
  </si>
  <si>
    <t>PINTURA KORAZA EXTERIORES FACHADA</t>
  </si>
  <si>
    <t>SUBTOTAL PINTURAS</t>
  </si>
  <si>
    <t>XI</t>
  </si>
  <si>
    <t>ACCESORIOS SANITARIOS</t>
  </si>
  <si>
    <t>11.01.</t>
  </si>
  <si>
    <t xml:space="preserve">DUCHAS DE EMERGENCIA MIXTA CON LAVAOJOS:CONJUNTO DUCHA DE EMERGENCIA MIXTA, CON LAVA-OJOS : El plato de la ducha es de 273 mm (10 3/4”) palanca triangular rígida, y el lava-ojos de 273 mm, (10 3/4”) redondo, con accesorios fabricados en acero inoxidable 316 (a prueba de corrosión - antiácidos), lavaojos con protectores en ABS. Tubería galvanizada de 1 1/4” pintada en colores reflectivos, válvula en bronce, suministro hidráulico de 1 1/4”. La ducha accionada con palanca; lavaojos puede accionarse con palanca o pedal. Altura 2150 mm (85”). Incluye señal de identificación. Fabricada conforme a las normas estándar Z358.1 - 2014 ANSI. </t>
  </si>
  <si>
    <t>11.02.</t>
  </si>
  <si>
    <t>REJILLA VARILLAS LISAS 1/2" A/C 2,5 CM</t>
  </si>
  <si>
    <t>11.03.</t>
  </si>
  <si>
    <t>POCETAS PARA LAVADO EN LABORATORIOS</t>
  </si>
  <si>
    <t>SUBTOTAL ACCESORIOS SANITARIOS</t>
  </si>
  <si>
    <t>XII</t>
  </si>
  <si>
    <t>CARPINTERÍA ALUMÍNIO</t>
  </si>
  <si>
    <t>12.01.</t>
  </si>
  <si>
    <t>PUERTA EXTERIOR ALUMINIO COLOR BLANCO</t>
  </si>
  <si>
    <t>12.02.</t>
  </si>
  <si>
    <t>PUERTA INTERIOR ALUMINIO COLOR BLANCO</t>
  </si>
  <si>
    <t>12.03.</t>
  </si>
  <si>
    <t>VENTANA ALUMINIO COLOR BLANCO</t>
  </si>
  <si>
    <t>12.04.</t>
  </si>
  <si>
    <t>CERRADURAS EXTERIORES</t>
  </si>
  <si>
    <t>12.05.</t>
  </si>
  <si>
    <t>CERRADURAS INTERIORES</t>
  </si>
  <si>
    <t>SUBTOTAL CARPINTERÍA ALUMÍNIO</t>
  </si>
  <si>
    <t>XIII</t>
  </si>
  <si>
    <t>VARIOS</t>
  </si>
  <si>
    <t>13.01.</t>
  </si>
  <si>
    <t>13.01.P</t>
  </si>
  <si>
    <t xml:space="preserve">ANDEN EN CONCRETO DE 21MPa e=0.10 m </t>
  </si>
  <si>
    <t>13.02.</t>
  </si>
  <si>
    <t>SARDINEL EN CONCRETO DE 21MPa  CON UNA ALTURA DE 40cm, Y UN ANCHO DE =15cm.</t>
  </si>
  <si>
    <t>13.03.</t>
  </si>
  <si>
    <t>CANAL EN CONCRETO DE 21MPa A= 0.30 MTS</t>
  </si>
  <si>
    <t>13.04.</t>
  </si>
  <si>
    <t>ASE0</t>
  </si>
  <si>
    <t>GLB</t>
  </si>
  <si>
    <t>SUBTOTAL VARIOS</t>
  </si>
  <si>
    <t>XIV</t>
  </si>
  <si>
    <t>INSTALACIONES ELECTRICAS</t>
  </si>
  <si>
    <t>ALIMENTADORES Y TABLEROS</t>
  </si>
  <si>
    <t>14.1.1</t>
  </si>
  <si>
    <t>Alimentador BT tablero TDG 3X3#1/0 THHN Cu +  3#1/0 THHN Cu + 1#2 CuDD X Tubo PVC 2X2"</t>
  </si>
  <si>
    <t>14.1.2</t>
  </si>
  <si>
    <t>Suministro e instalacion interruptor termomagnetico en caja moldeda 3 x 40 A</t>
  </si>
  <si>
    <t>14.1.3</t>
  </si>
  <si>
    <t>Sumnistro e instalacion tablero de distribucion general TDG 3F-5H 400 A tablero de distribucion general TDG  metálico tipo A-CDA pintura electrostatica- norma RETIE para montar equipo de control y protección en baja tensión,  -DPS 120/208 3 fases 4 hilos, tipo II -  -  interruptor principal termoganetico en caja moldeada ajustable de 3 X 400 A / (25kA a 240 v) Barraje de cobre circuitos normales   3F-5H  400 A-  - interruptores termomagneticos en caja moldeada de acuerdo con el diagrama unifilar- barra de neutros - barra de tierras--  3 reservas</t>
  </si>
  <si>
    <t>14.1.4</t>
  </si>
  <si>
    <t>Sumninstro e  instalacion tablero 3F-5H - 12 circuitos/ espacio totalizador</t>
  </si>
  <si>
    <t>14.1.5</t>
  </si>
  <si>
    <t>Sumninstro e  instalacion tablero 3F-5H - 36 circuitos/</t>
  </si>
  <si>
    <t>14.1.6</t>
  </si>
  <si>
    <t>Sumninstro e  instalacion tablero 3F-5H - 24 circuitos/</t>
  </si>
  <si>
    <t>14.1.7</t>
  </si>
  <si>
    <t>Sumninstro e  instalacion tablero 3F-5H - 18 circuitos/ espacio totalizador</t>
  </si>
  <si>
    <t>14.1.8</t>
  </si>
  <si>
    <t>Sumninstro e  instalacion tablero 2F-4H - 12 circuitos/ en riel</t>
  </si>
  <si>
    <t>14.1.9</t>
  </si>
  <si>
    <t>Suministro e instalacion int termomagnetico enchufar 3 x 20 a 3x60 A</t>
  </si>
  <si>
    <t>14.1.10</t>
  </si>
  <si>
    <t>Suministro e instalacion de interruptores termomagneticos de enchufar 2 x 15 A o 2X 40A</t>
  </si>
  <si>
    <t>14.1.11</t>
  </si>
  <si>
    <t>Suministro e instalacion de interruptores termomagneticos de enchufar 1 X 15 A o 1 x 20 A</t>
  </si>
  <si>
    <t>14.1.12</t>
  </si>
  <si>
    <t>Instalacion de transferencia automatica en acuicultura</t>
  </si>
  <si>
    <t>14.1.13</t>
  </si>
  <si>
    <t>Instalacion planta de emergencia 6 kVA area  acuicultura</t>
  </si>
  <si>
    <t>14.1.14</t>
  </si>
  <si>
    <t>alimentador entre transferencia autom y tablero TD6 Acuicultura 3#6+1#6 +1#6 en tubo EMT 1-1/2"</t>
  </si>
  <si>
    <t>14.1.15</t>
  </si>
  <si>
    <t>alimentador entre transferencia autom y planta emergencia acuicultura 3#6+1#6 +1#6 en tubo EMT 1-1/2"</t>
  </si>
  <si>
    <t>14.1.16</t>
  </si>
  <si>
    <t>Alimentador tableros 3#4 THHN + 1#4 THHN + 1#6 THHN por bandeja</t>
  </si>
  <si>
    <t>14.1.17</t>
  </si>
  <si>
    <t>Alimentador tableros 3#1/0 THHN + 1#1/0 THHN + 1#6 THHN por bandeja</t>
  </si>
  <si>
    <t>14.1.18</t>
  </si>
  <si>
    <t>Alimentador tableros 3#2 THHN + 1#2 THHN + 1#6 THHN por bandeja</t>
  </si>
  <si>
    <t>14.1.19</t>
  </si>
  <si>
    <t>Alimentador tableros 3#6 THHN + 1#6 THHN + 1#6 THHN por tuberia PVC 1-1/2" Para laboratorio ACUICULTURA TD6</t>
  </si>
  <si>
    <t>14.1.20</t>
  </si>
  <si>
    <t>Suministro e instalacion bandeja tipo malla 20 cm x 3 mtros aterrizar tramo de bandeja con cable Cu #6 desnudo y conectores de cobre</t>
  </si>
  <si>
    <t>14.1.21</t>
  </si>
  <si>
    <t>Suministro e instalacion bandeja tipo malla 15 cm x 3 mtros</t>
  </si>
  <si>
    <t>14.1.22</t>
  </si>
  <si>
    <t>Suministro e instalacion  ducto metalico 10 x 4 cm con troquel incluye troque doble    para toma y salida datos</t>
  </si>
  <si>
    <t>14.1.23</t>
  </si>
  <si>
    <t>CAJA DE PASO CONCRETO 60 X60 CM</t>
  </si>
  <si>
    <t>SUBTOTAL ALIMENTADORES Y TABLEROS</t>
  </si>
  <si>
    <t>14.2.</t>
  </si>
  <si>
    <t>ILUMINACION Y TOMACORRIENTES</t>
  </si>
  <si>
    <t>14.2.1</t>
  </si>
  <si>
    <t>salida de iluminacion lamparas  tipo led PVC SCH-40 Cable  #14 THHN ductos PVC (SCH40) de 1/2" y/o 3/4", con accesorios ALAMBRE Cu 3#12 THHN/THWN,,cajas metalicas  octogonales  /conectores roscados/SALIDA en  caja metalica OCTOGONAL/tuberia soportada en losa con grapa metalica doble ala y chazo pistola.</t>
  </si>
  <si>
    <t>14.2.2</t>
  </si>
  <si>
    <t>salida de EMERGENCIA  PVC SCH-40 Cable  #14 THHN</t>
  </si>
  <si>
    <t>14.2.3</t>
  </si>
  <si>
    <t xml:space="preserve">salida interruptor doble   en tuberia PVC (sch40) cable #14 ductos PVC (SCH40) de 1/2" y/o 3/4", con accesorios ALAMBRE Cu 3#12 THHN/THWN,,cajas metalicas  octogonales  /conectores roscados/SALIDA en  caja metalica OCTOGONAL/tuberia soportada en losa con grapa metalica doble ala y chazo pistola </t>
  </si>
  <si>
    <t>14.2.4</t>
  </si>
  <si>
    <t>Salidas para interruptor sencillo. en tuberia PVC (sch40) y Cable  #14 Salidas para INTERRUPTOR SENCILLO ). en tuberia PVC (sch40)1 /2’ -Incluye interruptor sencillo 15 Amp.  Debidamente instalado. Ductos conduiPVC Ø ½’’  con accesorios. Conductores alambre Cu  N° 12 AWG –THHN –THWN    cajas METALICA  2x4’’ (4x4’’ donde se requiera).empalmes conectores de resorte</t>
  </si>
  <si>
    <t>14.2.5</t>
  </si>
  <si>
    <t>salida interruptor triple   en tuberia PVC (sch40) cable #14</t>
  </si>
  <si>
    <t>14.2.6</t>
  </si>
  <si>
    <t>Salida tomacorrientes dobles con polo a tierra PVC(SCH40) cable  Cu #12  tomacorrientes dobles con polo a tierra que incluyen ductos PVC (sch40)de 1/2" y/o 3/4" con accesorios,conductores 3 No.12 Cu (F,N,T)  THHN/THWN, (cables LS =LOW SMOKE),conectores roscados en caja METALICA</t>
  </si>
  <si>
    <t>14.2.7</t>
  </si>
  <si>
    <t>Salida tomacorrientes dobles con polo a tierra PVC(SCH40) cable Cu #12 ESPECIALES</t>
  </si>
  <si>
    <t>14.2.8</t>
  </si>
  <si>
    <t>Salida tomacorrientes dobles con polo a tierra PVC(SCH40) cable Cu #10 ESPECIALES</t>
  </si>
  <si>
    <t>14.2.9</t>
  </si>
  <si>
    <t>Salida tomacorrientes dobles con polo a tierra PVC(SCH40) cable Cu #12 GFCI</t>
  </si>
  <si>
    <t>Salida tomacorrientes dobles con polo a tierra PVC(SCH40) cable Cu #12 GFCI  ESPECIALES</t>
  </si>
  <si>
    <t>14.2.11</t>
  </si>
  <si>
    <t>Salida tomacorrientes dobles con polo a tierra PVC(SCH40) cable Cu #12 por bandeja</t>
  </si>
  <si>
    <t>14.2.12</t>
  </si>
  <si>
    <t>Salida tomacorrientes dobles con polo a tierra PVC(SCH40) cable Cu #12 REGULAD por bandeja</t>
  </si>
  <si>
    <t>14.2.13</t>
  </si>
  <si>
    <t>Salida tomacorrientes dobles con polo a tierra PVC(SCH40) cable Cu #12 REGULAD por tuberia</t>
  </si>
  <si>
    <t>14.2.14</t>
  </si>
  <si>
    <t>Salida tomacorrientes dobles con polo a tierra PVC(SCH40) cable Cu #12 EUROPEO</t>
  </si>
  <si>
    <t>14.2.15</t>
  </si>
  <si>
    <t>Salida TOMAS 2F  220 V ESPECIALES  PATA PLANA CABLE 3X#12</t>
  </si>
  <si>
    <t>14.2.16</t>
  </si>
  <si>
    <t>Salida TOMAS 2F  220 V ESPECIALES  PATA PLANA CABLE 3X#10</t>
  </si>
  <si>
    <t>14.2.17</t>
  </si>
  <si>
    <t>Salida TOMAS 3F  220 V ESPECIALES  PATA PLANA CABLE 4X#12</t>
  </si>
  <si>
    <t>14.2.18</t>
  </si>
  <si>
    <t>Salida TOMAS 3F  220 V ESPECIALES  PATA PLANA CABLE 4X#8</t>
  </si>
  <si>
    <t>14.2.19</t>
  </si>
  <si>
    <t>Suministro e instalacion luminaria CLEAN OWEN LENS  120X 30 cm 49w ILTEC sopotar co guaya y conexion encauchetado 3 x14 , prensa estopa y tapa caja</t>
  </si>
  <si>
    <t>14.2.20</t>
  </si>
  <si>
    <t>Suministro e instalacion luminaria CLEAN OWEN LENS  30 X 30 cm 19w ILTEC sopotar co guaya y conexion encauchetado 3 x14 , prensa estopa y tapa caja</t>
  </si>
  <si>
    <t>14.2.21</t>
  </si>
  <si>
    <t>Suministro e instalacion luminaria ALBAR LENS 33 W  ILTEC sopotar co guaya y conexion encauchetado 3 x 14 , prensa estopa y tapa caja</t>
  </si>
  <si>
    <t>14.2.22</t>
  </si>
  <si>
    <t>Suministro e instalacion BALA SATURNO 13W ILTEC sopotar coguaya y conexion encauchetado 3 x 14 , prensa estopa y tapa caja</t>
  </si>
  <si>
    <t>14.2.23</t>
  </si>
  <si>
    <t>Suministro e instalacion LUMINARIA EMERGENCIA ALENA 600L  ILTEC sopotar co guaya y conexion encauchetado 3 x 14 ,prensa estopa y tapa caja</t>
  </si>
  <si>
    <t>14.2.24</t>
  </si>
  <si>
    <t>Suministro e instalacion LETRERO "SALIDA"  ILTEC</t>
  </si>
  <si>
    <t>14.2.25</t>
  </si>
  <si>
    <t>Alimentador para salidas tomacorrientes 3 x 12</t>
  </si>
  <si>
    <t>SUBTOTAL ILUMINACION Y TOMACORRIENTES</t>
  </si>
  <si>
    <t>RED DATOS</t>
  </si>
  <si>
    <t>14.3.1</t>
  </si>
  <si>
    <t>Suministro e instalacion de RACK de DATOS  - tipo cerrado 12 RU de piso RACK de DATOS  - TIPO CERRADO DE 12RU - 19 "/2 multitomas de 6 servicios para rack 19"/Con organizadores verticales y horizontales /aterrizado con cable de Cu #6/extractores de aire de uso continuo.</t>
  </si>
  <si>
    <t>14.3.2</t>
  </si>
  <si>
    <t>Suministro PACHCORD- 3 metros  en cable UTP cat 6A conexión de los computadores</t>
  </si>
  <si>
    <t>14.3.3</t>
  </si>
  <si>
    <t>Suministro e instalacion, conexión   Pach-panel categoria 6A para rack de 19"-  24 puertos</t>
  </si>
  <si>
    <t>14.3.4</t>
  </si>
  <si>
    <t>Suministro e instalacion tablero T-UPS  / 2F-4H - 8 circuitos MINIPRAGMA</t>
  </si>
  <si>
    <t>14.3.5</t>
  </si>
  <si>
    <t>SUMINISTRO E INSTALACION ACOMETIDA  A UPS 4#8 EN TUBO EMT 1" Suministro e instalacion tuberia EMT, soportes, cable e instalacion</t>
  </si>
  <si>
    <t>14.3.6</t>
  </si>
  <si>
    <t>Salida de DATOS SENCILLA en BANDEJA portacable y tuberia  -desde centro de cableado (rack , en BANDEJA portacable y tuberia /1RA ETAPA  SOLO ENTUBADO</t>
  </si>
  <si>
    <t>14.3.7</t>
  </si>
  <si>
    <t xml:space="preserve">Salida para tomacorrientes dobles con polo a tierra REGULADOS en PVC SCH40-SOLO ENTUBADO </t>
  </si>
  <si>
    <t>14.3.8</t>
  </si>
  <si>
    <t>suministro e instalacion UPS 3 KVA 2F-4H 220/120V</t>
  </si>
  <si>
    <t>14.3.9</t>
  </si>
  <si>
    <t>certificacion punto datos sencillo</t>
  </si>
  <si>
    <t>14.3.10</t>
  </si>
  <si>
    <t>Suministro e instalacion Swich CISCO catalyst 3850 24 puertos</t>
  </si>
  <si>
    <t>POE  CAPA 3  incluye 4 puertos SFP, LAN Base</t>
  </si>
  <si>
    <t>14.3.11</t>
  </si>
  <si>
    <t>Suministro e  instalacion AP WIFI</t>
  </si>
  <si>
    <t>SUBTOTAL RED DATOS</t>
  </si>
  <si>
    <t>SUB TOTAL INSTALACIONES ELECTRICAS</t>
  </si>
  <si>
    <t>COSTOS DIRECTOS</t>
  </si>
  <si>
    <t>Administración</t>
  </si>
  <si>
    <t>Imprevistos</t>
  </si>
  <si>
    <t>Utilidad</t>
  </si>
  <si>
    <t>IVA sobre Utilidad</t>
  </si>
  <si>
    <t>Iva sobre utilidad</t>
  </si>
  <si>
    <t>COSTO TOTAL OBRA CIVIL</t>
  </si>
  <si>
    <t>VALOR  TOTAL PRESUPUESTO OFICIAL</t>
  </si>
  <si>
    <t>VALOR PROPUESTA CORREGIDA &lt;= PRESUPUESTO OFICIAL</t>
  </si>
  <si>
    <t>VALOR PROPUESTA CORREGIDA &gt;= 95% PRESUPUESTO OFICIAL</t>
  </si>
  <si>
    <t>VALOR PROPUESTA PRESENTADA</t>
  </si>
  <si>
    <t>DIFERENCIA</t>
  </si>
  <si>
    <t>PORCENTAJE DE CORRECCION &lt;= 0.1%</t>
  </si>
  <si>
    <t>VrUnit. Ofertado ≤ VrUnit. Oficial</t>
  </si>
  <si>
    <t>CUMPLE (SI/NO)</t>
  </si>
  <si>
    <t>CARLOS JULIO ZUÑIGA SANCHEZ</t>
  </si>
  <si>
    <t>Contratista - Profesional Especializado</t>
  </si>
  <si>
    <t>ACTIVIDADES PRELIMINARES</t>
  </si>
  <si>
    <t>DEMOLICIONES</t>
  </si>
  <si>
    <t>1,1,1</t>
  </si>
  <si>
    <t>DEMOL LOSA MACIZA C. E&lt;=20CMS</t>
  </si>
  <si>
    <t>1,1,2</t>
  </si>
  <si>
    <t>DEMOL VIGAS Y COLUMNAS. E= 0,15 A 0,30 MT</t>
  </si>
  <si>
    <t>1,1,3</t>
  </si>
  <si>
    <t>DEMOL.MURO  CONCRETO E=15CM</t>
  </si>
  <si>
    <t>1,1,4</t>
  </si>
  <si>
    <t>DESM.CUBIERTA ASBESTO CEMENTO</t>
  </si>
  <si>
    <t>1,1,5</t>
  </si>
  <si>
    <t>DESM.APARATO SANITARIO</t>
  </si>
  <si>
    <t>1,1,6</t>
  </si>
  <si>
    <t>DESM.MARCO + NAVE SENCILLA</t>
  </si>
  <si>
    <t>1,1,7</t>
  </si>
  <si>
    <t>DESMONTE DE CERRAMIENTO EN MALLA ESLABONADA H MAX 3MT</t>
  </si>
  <si>
    <t>1,1,8</t>
  </si>
  <si>
    <t>RETIRO  ESCOMBROS MANUAL-VOLQUETA &lt;=10KM.</t>
  </si>
  <si>
    <t>CAMPAMENTO</t>
  </si>
  <si>
    <t>1,2,1</t>
  </si>
  <si>
    <t xml:space="preserve">LOCALIZACION Y REPLANTEO </t>
  </si>
  <si>
    <t>1,2,2</t>
  </si>
  <si>
    <t>CAMPAMENTO TABLA  18 M2</t>
  </si>
  <si>
    <t>1,3,1</t>
  </si>
  <si>
    <t>CERRAMIENTO POVISIONAL Y PERIMETRAL EN LONA VERDE Y GUADUA</t>
  </si>
  <si>
    <t>SUBTOTAL CAP 1  ACTIVIDADES PRELIMINARES:</t>
  </si>
  <si>
    <t>MOVIMIENTO DE TIERRA Y TRANSPORTE</t>
  </si>
  <si>
    <t>EXCAVACION A MAQUINA EN SECO EN MATERIAL COMUN HASTA 3,0M DE PROFUNDIDAD</t>
  </si>
  <si>
    <t>RETIRO DE MATERIAL DE EXCAVACION CON CARGUE EN VOLQUETA A MAQUINA EN BANCO. SIN ACARREO INTERNO EN OBRA INCLUYE DISPOSICION EN BOTADERO OFICIAL</t>
  </si>
  <si>
    <t>RELLENO DE MATERIAL SELECCIONADO TIPO ROCA MUERTA PARA ESTRUCTURAS</t>
  </si>
  <si>
    <t>2,4</t>
  </si>
  <si>
    <t>RELLENO  ROCA MUERTA COMPAC-CILINDRO +ACA, MEJORAMIENTO DE TERRENO BLOQUE B</t>
  </si>
  <si>
    <t>SUBTOTAL CAP. 2  MOVIMIENTO DE TIERRA Y TRANSPORTE:</t>
  </si>
  <si>
    <t xml:space="preserve">ESTRUCTURA EN CONCRETO </t>
  </si>
  <si>
    <t>SOLADO DE LIMPIEZA ESPESOR 5CM</t>
  </si>
  <si>
    <t xml:space="preserve">CONCRETO 3000 PSI  DADOS DE CIMENTACION </t>
  </si>
  <si>
    <t xml:space="preserve">CONCRETO 3000 PSI VIGAS Y RIOSTRAS EJES BLO.A[1,2,3,4,5,6,7,8] BLO.B[A,B,C,D,E,F,G] BLO.C[A,B,C,D], PUNTO FIJO  </t>
  </si>
  <si>
    <t>CONCRETO 3000 PSI VIGAS Y NERVIOS EJES BLO.A[A,B,C,D] BLO.B [1,2,3,4] BLO.C[1,2,3,4] COMEDOR, LAVANDERIA, PORTERIA, UTV, LOCAL COMERCIAL</t>
  </si>
  <si>
    <t xml:space="preserve">REFUERZO 60.000 PSI </t>
  </si>
  <si>
    <t>KLS</t>
  </si>
  <si>
    <t>COLUMNAS EN CONCRETO DE 3000 PSI</t>
  </si>
  <si>
    <t>BASES CAMAS EN CONCRETO H=30-40CM (CAMAS DORMITORIOS)</t>
  </si>
  <si>
    <t>MESON  EN CONCRETO H=8.1-10CM</t>
  </si>
  <si>
    <t>ALFAGIA CONCRETO ANCHO 60CM</t>
  </si>
  <si>
    <t>LOSA CONTRAPISO Y LOSA CASETON ESTERILLA E=41-45CM</t>
  </si>
  <si>
    <t>LOSA CONCRETO MACIZA E=10CM</t>
  </si>
  <si>
    <t>MALLA ELECTROSOLDADA</t>
  </si>
  <si>
    <t>PANTALLA EN CONCRETO 3100  PSI E=10-30CMS</t>
  </si>
  <si>
    <t>ESCALERA  CONCRETO 3000  PSI</t>
  </si>
  <si>
    <t>SUBTOTAL CAP. 3  ESTRUCTURA EN CONCRETO :</t>
  </si>
  <si>
    <t>INSTALACIONES HIDRAULICAS Y SANITARIAS</t>
  </si>
  <si>
    <t>TUBERÍA PVC PRESIÓN DE 3" RDE 26 UM</t>
  </si>
  <si>
    <t>TUBERÍA PVC PRESIÓN DE 2 1/2" RDE 26 UM</t>
  </si>
  <si>
    <t>TUBERÍA PVC PRESIÓN DE 2" RDE 26 UM</t>
  </si>
  <si>
    <t>TUBERÍA PVC PRESIÓN DE 1 1/2" RDE 21, INCLUYE UNIÓN</t>
  </si>
  <si>
    <t xml:space="preserve"> TUBERÍA PVC PRESIÓN DE 1 1/4" RDE 21, INCLUYE UNIÓN</t>
  </si>
  <si>
    <t>TUBERÍA PVC PRESIÓN DE 1" RDE 21, INCLUYE UNIÓN</t>
  </si>
  <si>
    <t>TUBERÍA PVC PRESIÓN DE 3/4" RDE 21, INCLUYE UNIÓN</t>
  </si>
  <si>
    <t>TUBERIA PVC PRESION PARA ACUEDUCTO D=1/2" RDE 13.5, INCLUYE UNIÓN</t>
  </si>
  <si>
    <t>BUJE SOLDADO DE 3"x2 1/2"  PVC</t>
  </si>
  <si>
    <t>BUJE SOLDADO DE 3"x2" PVC</t>
  </si>
  <si>
    <t>BUJE SOLDADO DE 2 1/2"x2" PVC</t>
  </si>
  <si>
    <t>BUJE SOLDADO DE 2 1/2"x1 1/2" PVC</t>
  </si>
  <si>
    <t>BUJE SOLDADO DE 2"x1 1/2" PVC</t>
  </si>
  <si>
    <t>BUJE SOLDADO DE 2"x3/4" PVC</t>
  </si>
  <si>
    <t>BUJE SOLDADO DE 2"X 1/2" PVC</t>
  </si>
  <si>
    <t>BUJE SOLDADO DE 1 1/2"x1 1/4" PVC</t>
  </si>
  <si>
    <t xml:space="preserve">BUJE SOLDADO DE 1 1/2"x1" </t>
  </si>
  <si>
    <t xml:space="preserve">BUJE SOLDADO DE 1 1/2"x3/4" </t>
  </si>
  <si>
    <t>BUJE SOLDADO DE 1 1/2"x1/2"</t>
  </si>
  <si>
    <t>BUJE SOLDADO DE 1 1/4"x1"</t>
  </si>
  <si>
    <t>BUJE SOLDADO DE 1 1/4"x3/4"</t>
  </si>
  <si>
    <t>BUJE SOLDADO DE 1 1/4"x1/2"</t>
  </si>
  <si>
    <t>BUJE SOLDADO DE 1"x3/4"</t>
  </si>
  <si>
    <t>BUJE SOLDADO DE 1"x 1 1/2"</t>
  </si>
  <si>
    <t>BUJE SOLDADO DE 3/4"x1/2"</t>
  </si>
  <si>
    <t>TEE REDUCIDA DE 1"x3/4"</t>
  </si>
  <si>
    <t>TEE REDUCIDA DE 1"x1/2"</t>
  </si>
  <si>
    <t>TEE REDUCIDA DE 3/4"x1/2"</t>
  </si>
  <si>
    <t>TEE 3"x3"</t>
  </si>
  <si>
    <t>TEE 2 1/2"x2 1/2"</t>
  </si>
  <si>
    <t>TEE 2"x2"</t>
  </si>
  <si>
    <t>TEE 1 1/2"x1 1/2"</t>
  </si>
  <si>
    <t>TEE 1 1/4"x1 1/4"</t>
  </si>
  <si>
    <t>TEE 1"x1"</t>
  </si>
  <si>
    <t>TEE 3/4"x3/4"</t>
  </si>
  <si>
    <t>TEE 1/2"x1/2"</t>
  </si>
  <si>
    <t>CODO DE 3"x90</t>
  </si>
  <si>
    <t>CODO DE 2"x90</t>
  </si>
  <si>
    <t>CODO DE 1 1/2" x90</t>
  </si>
  <si>
    <t>CODO DE 1 1/4" x90</t>
  </si>
  <si>
    <t>CODO DE 1"x90</t>
  </si>
  <si>
    <t>CODO DE 3/4"x90</t>
  </si>
  <si>
    <t>CODO DE 1/2"x90</t>
  </si>
  <si>
    <t>PUNTOS HIDRAULICOS DE 1/2", INCLUYE TUBERÍA PVC Y ACCESORIOS, PROM 3m</t>
  </si>
  <si>
    <t>VÁLVULA CHEQUE CORTINA HIERRO DE 3"</t>
  </si>
  <si>
    <t>VÁLVULA DE BOLA PVC 1/2"</t>
  </si>
  <si>
    <t>VÁLVULA DE BOLA PVC 1"</t>
  </si>
  <si>
    <t>VÁLVULA DE BOLA PVC 1 1/2"</t>
  </si>
  <si>
    <t>CAJA PARA MEDIDOR EN CONCRETO DE 3000 PSI (0,60X1,00X0,70 MT)</t>
  </si>
  <si>
    <t>MACROMEDIDOR DE 2" (INCLUYE ACCESORIOS FILTRO YEE, VÁLVULAS Y REDUCCIONES)</t>
  </si>
  <si>
    <t xml:space="preserve"> VÁLVULA HD DE 3"</t>
  </si>
  <si>
    <t xml:space="preserve"> VÁLVULA HD DE 2 1/2"</t>
  </si>
  <si>
    <t xml:space="preserve"> VÁLVULA HD DE 2"</t>
  </si>
  <si>
    <t xml:space="preserve"> MOTOBOMBA DE 5 HP (INCLUYE ACCESORIOS DE CONEXIÓN)</t>
  </si>
  <si>
    <t>HIDROFLO</t>
  </si>
  <si>
    <t>TUBERIA PVC CORRUGADA D=8"</t>
  </si>
  <si>
    <t>TUBERIA PVC CORRUGADA D=6"</t>
  </si>
  <si>
    <t>TUBERÍA SANITARIA PVC 4"</t>
  </si>
  <si>
    <t>TUBERÍA SANITARIA PVC 2"</t>
  </si>
  <si>
    <t>YEE SANITARIA DE 4"x4"</t>
  </si>
  <si>
    <t>DOBLE YEE SANITARIA DE 4"x4"</t>
  </si>
  <si>
    <t>YEE SANITARIA DE 4"x2"</t>
  </si>
  <si>
    <t>YE SANITARIA DE 2"x2"</t>
  </si>
  <si>
    <t xml:space="preserve"> TEE SANITARIA DE 4"x4"</t>
  </si>
  <si>
    <t xml:space="preserve"> TEE SANITARIA DE 2"x2"</t>
  </si>
  <si>
    <t>CODO SANITARIO DE 2"x90 C-C</t>
  </si>
  <si>
    <t>CODO SANITARIO DE 4"x90 C-C</t>
  </si>
  <si>
    <t>CODO SANITARIO DE 4"x45 C-C</t>
  </si>
  <si>
    <t>CODO SANITARIO DE 2"x45 C-C</t>
  </si>
  <si>
    <t>BUJE SOLDADO DE 4"x2"</t>
  </si>
  <si>
    <t>CAJAS DE DISTRIBUCION EN CONCRETO 0,6mx0,6m (libres) TAPA e=0,1M</t>
  </si>
  <si>
    <t>PUNTOS SANITARIOS DE 4"</t>
  </si>
  <si>
    <t>PUNTOS SANITARIOS DE 2"</t>
  </si>
  <si>
    <t>LAVADERO PREFABRICADO EN CONCRETO ACABADO EN GRANITO</t>
  </si>
  <si>
    <t>TANQUE DE ALMACENAMIENTO EN CONCRETO DE 3000 PSI. 4,00X4,00X1,00. E=0,30 MTS. 2 PARILLAS ACERO 5/8"@,25 2 SENTIDOS</t>
  </si>
  <si>
    <t>SUBTOTAL CAP. 4  INSTALACIONES HIDRAULICAS Y SANITARIAS:</t>
  </si>
  <si>
    <t>INSTALACION RED CONTRA INCENDIO</t>
  </si>
  <si>
    <t>TUBERÍA AC DE 4"</t>
  </si>
  <si>
    <t>TUBERÍA AC DE 3"</t>
  </si>
  <si>
    <t>TUBERÍA AC DE 2"</t>
  </si>
  <si>
    <t>TUBERÍA AC DE 1 1/2"</t>
  </si>
  <si>
    <t>TUBERÍA AC DE 1 1/4"</t>
  </si>
  <si>
    <t>TUBERÍA AC DE 1"</t>
  </si>
  <si>
    <t>CODO AC DE 3"x90</t>
  </si>
  <si>
    <t>CODO AC DE 2"x90</t>
  </si>
  <si>
    <t>CODO AC DE 1"x90</t>
  </si>
  <si>
    <t>TEE AC DE 3"x3"</t>
  </si>
  <si>
    <t>TEE AC DE 2"x2"</t>
  </si>
  <si>
    <t>TEE AC DE 1 1/2"x1 1/2"</t>
  </si>
  <si>
    <t>TEE AC DE 1 1/4"x1 1/4"</t>
  </si>
  <si>
    <t>TEE AC DE 1"x1"</t>
  </si>
  <si>
    <t>BUSHING AC DE 3"x2"</t>
  </si>
  <si>
    <t>BUSHING AC DE 2"x1 1/2"</t>
  </si>
  <si>
    <t>BUSHING AC DE 1 1/2"x1 1/4"</t>
  </si>
  <si>
    <t>BUSHING AC DE 1 1/2"x1/2"</t>
  </si>
  <si>
    <t>BUSHING AC DE 1 1/4"x1"</t>
  </si>
  <si>
    <t>BUSHING AC DE 1 1/4"x1/2"</t>
  </si>
  <si>
    <t>BUSHING AC DE 1"x1/2"</t>
  </si>
  <si>
    <t>GABINETE TIPO III</t>
  </si>
  <si>
    <t xml:space="preserve">EXTINTORES </t>
  </si>
  <si>
    <t>ROCIADOR 1/2" ESTANDAR</t>
  </si>
  <si>
    <t>SOPORTES - ANCLAJE TUBERIA 1,1/2x1/8"</t>
  </si>
  <si>
    <t>SENSOR DE FLUJO</t>
  </si>
  <si>
    <t>MANOMETRO DE GLICERINA 0-200 PSI</t>
  </si>
  <si>
    <t>VÁLVULA CHEQUE CORTINA METALICO DE 3"</t>
  </si>
  <si>
    <t>VÁLVULA DE 3" HD</t>
  </si>
  <si>
    <t>SIAMESA DE 3"</t>
  </si>
  <si>
    <t>MOTOBOMBA DE 5 HP JOCKEY</t>
  </si>
  <si>
    <t>MOTOBOMBA DE 45HP LISTADA</t>
  </si>
  <si>
    <t>SUBTOTAL CAP. 5  INSTALACION RED CONTRA INCENDIOS:</t>
  </si>
  <si>
    <t xml:space="preserve">INSTALACION RED GAS </t>
  </si>
  <si>
    <t>CONSTRUCCION RED INTERNA DE POLIETILENO DE 1" PARA GAS NATURAL</t>
  </si>
  <si>
    <t>CONSTRUCCION RED INTERNA EN PE - AL - PE PARA GAS NATURAL</t>
  </si>
  <si>
    <t>CONSTRUCCION RED INTERNA PARA CADA PUNTO DE ARTEFACTO A GAS NATURAL</t>
  </si>
  <si>
    <t>SUBTOTAL CAP. 6  INSTALACION RED GAS:</t>
  </si>
  <si>
    <t>SALIDA ILUMINACION 120 V</t>
  </si>
  <si>
    <t>SALIDA ILUMINACION 220 V</t>
  </si>
  <si>
    <t>TOMA MONOFASICO CON POLO A TIERRA</t>
  </si>
  <si>
    <t>TOMA MONOFASICO CON POLO A TIERRA GFCI</t>
  </si>
  <si>
    <t xml:space="preserve">TOMA MONOFASICO REGULADO CON POLO A TIERRA </t>
  </si>
  <si>
    <t>INTERRUPTOR SENCILLO</t>
  </si>
  <si>
    <t>INTERRUPTOR DOBLE</t>
  </si>
  <si>
    <t>INTERRUPTOR SENCILLO CONMUTABLE</t>
  </si>
  <si>
    <t>INTERRUPTOR DOBLE CONMUTABLE</t>
  </si>
  <si>
    <t>TOMA VOZ Y DATOS</t>
  </si>
  <si>
    <t>SALIDA TELEVISION</t>
  </si>
  <si>
    <t>GABINETE RACK CON TODOS SUS ACCESORIOS</t>
  </si>
  <si>
    <t>UPS</t>
  </si>
  <si>
    <t>TABLERO DE BREAKERS DE 36 CTOS TRIFILAR 208 -120 V 4 HILOS</t>
  </si>
  <si>
    <t>TABLERO DE BREAKERS DE 30 CTOS TRIFILAR 208 -120 V 4 HILOS</t>
  </si>
  <si>
    <t>TABLERO DE BREAKERS DE 24 CTOS TRIFILAR 208 -120 V 4 HILOS</t>
  </si>
  <si>
    <t>TABLERO DE BREAKERS DE 18 CTOS TRIFILAR 208 -120 V 4 HILOS</t>
  </si>
  <si>
    <t>MINIBREAKERS 1X15 AMP</t>
  </si>
  <si>
    <t>MINIBREAKERS 2X20 AMP</t>
  </si>
  <si>
    <t>ACOMETIDA TRIFILAR 2 No. 2/0  POR FASE + 1No. 2/0 POR NEUTRO + 1 No. 6 TIERRA</t>
  </si>
  <si>
    <t>ACOMETIDA TRIFILAR 1 No. 4  POR FASE + 1No. 4 POR NEUTRO + 1 No. 10 TIERRA</t>
  </si>
  <si>
    <t>ACOMETIDA TRIFILAR 1 No. 6  POR FASE + 1No. 6 POR NEUTRO + 1 No. 8 TIERRA</t>
  </si>
  <si>
    <t>ACOMETIDA TRIFILAR 1 No. 8  POR FASE + 1No. 8 POR NEUTRO + 1 No. 10 TIERRA</t>
  </si>
  <si>
    <t>BANDEJA  400mm x 54 mm x 3000mm</t>
  </si>
  <si>
    <t>PUESTA A TIERRA TABLERO DE BREAKERS y TABLERO DE MEDIDORES</t>
  </si>
  <si>
    <t>LAMPARA APLIQUE TORTUGA LED 5.5W EXTERIOR INTERIOR O SIMILAR</t>
  </si>
  <si>
    <t>BALA  ECO LED 24 W (1920 LUMEN) O SIMILAR</t>
  </si>
  <si>
    <t>BALA  ECO LED  15 W (1200 LUMEN) O SIMILAR</t>
  </si>
  <si>
    <t>LÁMPARA PANEL LED SOBREPONER 60X60 51W BLANCA O SIMILAR</t>
  </si>
  <si>
    <t>LÁMPARA PANEL LED SOBREPONER 30X120 51W BLANCA O SIMILAR</t>
  </si>
  <si>
    <t>LÁMPARA PANEL LED DE SOBRE PONER 30X120 48W HERMETICA BLANCA  O SIMILAR</t>
  </si>
  <si>
    <t>LUMINARIA 16 LEDS 35W O SIMILAR</t>
  </si>
  <si>
    <t>EXI-H LUZ EMERGENCIA LED R1 2X1.6W O SIMILAR</t>
  </si>
  <si>
    <t>TRANSFORMADOR TRIFASICO 75 KVA 208-120V</t>
  </si>
  <si>
    <t>PROTECCIONES</t>
  </si>
  <si>
    <t>MALLA DE TIERRA</t>
  </si>
  <si>
    <t>MEDICION INDIRECTA</t>
  </si>
  <si>
    <t>ACOMETIDA TRANSFORMADOR  1No.4/0 THHN X FASE + 1No.4/0 THHN X NEUTRO + 1No. 2 X TIERRA  . IINCLUYE TUBERIA PVC DB 4"</t>
  </si>
  <si>
    <t>TABLERO TRIFÁSICO DE 24 CIRCUITOS 3F, 5H CON ESPACIO PARA TOTALIZADOR. INCLUYE TOTALIZADOR ,  PUERTA Y TODO LO NECESARIO PARA SU CORRECTO FUNCIONAMIENTO.</t>
  </si>
  <si>
    <t>CAJA EN MAMPOSTERÍA TIPO ALUMBRADO PÚBLICO DE 100 CM X 100 CM</t>
  </si>
  <si>
    <t>CAJA EN MAMPOSTERÍA TIPO ALUMBRADO PÚBLICO DE 30 CM X 30 CM</t>
  </si>
  <si>
    <t>POSTE METALICO PARA ALUMBRADO PUBLICO DE 9 X 150 KGF GALVANIZADO Y PINTADO</t>
  </si>
  <si>
    <t>VARILLA DE COBRE DE 2,40 MS X 5/8"</t>
  </si>
  <si>
    <t>CABLE DE COBRE  BLANDO DESNUDO  NO. 2/0 PARA CONFIGURAR SISTEMA DE APANTALLAMIENTO, MALLA A TIERRA Y EQUIPOTENCIAR.</t>
  </si>
  <si>
    <t xml:space="preserve">ALAMBRON EN  ALUMINIO  DE 8 MM PARA APANTALLAMIENTO </t>
  </si>
  <si>
    <t>BARRA CAPTORA PARA SISTEMA APANTALLAMIENTO</t>
  </si>
  <si>
    <t>SOLDADURA 120 G PARA EMPALMES DEL SISTEMA DE APANTALLAMIENTO Y PUESTAS A TIERRA</t>
  </si>
  <si>
    <t>TUBERIA PVC DE 3X2"</t>
  </si>
  <si>
    <t>TUBERIA PVC DE 5X2"</t>
  </si>
  <si>
    <t>SUBTOTAL CAP. 7  INSTALACIONES ELECTRICAS:</t>
  </si>
  <si>
    <t xml:space="preserve">MAMPOSTERIA </t>
  </si>
  <si>
    <t>MURO BLOQUE CONCRETO 19x19x39CM</t>
  </si>
  <si>
    <t>8,2</t>
  </si>
  <si>
    <t>DIV. MURO LADRILLO FAROL BLOQUES RESIDENCIAS</t>
  </si>
  <si>
    <t>8,3</t>
  </si>
  <si>
    <t>ESCALERILLA HIERRO  GRAFILADO 1/4"</t>
  </si>
  <si>
    <t>8,4</t>
  </si>
  <si>
    <t>DOVELAS 3/8 60.000 PSI</t>
  </si>
  <si>
    <t>8,5</t>
  </si>
  <si>
    <t>MURO BLOQUE ESTRUCT. CERAMICO  12X20X30</t>
  </si>
  <si>
    <t>SUBTOTAL CAP. 8  MAMPOSTERIA :</t>
  </si>
  <si>
    <t xml:space="preserve">OBRA BLANCA </t>
  </si>
  <si>
    <t>REPELLO MURO 1:2</t>
  </si>
  <si>
    <t xml:space="preserve">ESTUCO MUROS </t>
  </si>
  <si>
    <t>PORCELANATO 80 X 80 CM</t>
  </si>
  <si>
    <t>CERAMICA 32.60-35.00X32.60-35.00 TRAF.4</t>
  </si>
  <si>
    <t>CERAMICA  PISO-PARED 20-50X20-50CM</t>
  </si>
  <si>
    <t>GRANITO PULIDO [PANO]</t>
  </si>
  <si>
    <t>GUARDAESCOBA EPOXICO 1/2C  #261</t>
  </si>
  <si>
    <t>GUARDAESCOBA CERAMICO H MAX 8 CM</t>
  </si>
  <si>
    <t>C.F.PANEL YESO 12.7MM S.JUNTA+VINILO RH</t>
  </si>
  <si>
    <t>PINTURA 3 MANOS FACHADAS BLOQUES DORMITORIOS</t>
  </si>
  <si>
    <t>NAVE ALUM.PERSIANA CORTINA.</t>
  </si>
  <si>
    <t>NAVE ALUM.ENTAMBORADA-LLENA VAI.</t>
  </si>
  <si>
    <t>VENTANA LAM.VIDRIO 5 MM-INCOLORO ALUMINO</t>
  </si>
  <si>
    <t>PUERTA VENTANA ALUM.PERSIANA</t>
  </si>
  <si>
    <t xml:space="preserve"> VENTANERIA MARCO EN ALUMINIO CALIBRE 18 Y VIDRIO SUPERPUESTO DE SEGURIDAD 10 MM CON PELICULA DE SEGURIDAD. INCLUYE ELEMENTOS DE ANCLAJE</t>
  </si>
  <si>
    <t>BARANDA DE SEGURIDAD  EN CAÑO DE ACERO GALVANIZADO  DE 50 MM X 2MM REFUERZO INTERMEDIO EN TUBO DE 25 MMX 2MM</t>
  </si>
  <si>
    <t>SUBTOTAL CAP. 9  OBRA BLANCA :</t>
  </si>
  <si>
    <t>APARATOS SANITARIOS</t>
  </si>
  <si>
    <t>SANITARIO DOBLE DESCARGA INCLUYE INSTALACION</t>
  </si>
  <si>
    <t>SANITARIO POBLACION MOVILIDAD REDUCIDA</t>
  </si>
  <si>
    <t>LAVAMANOS SOBREPONER INLCLUYE INSTALACION</t>
  </si>
  <si>
    <t>LAVAMANOS RECTANGULAR DE COLGAR PARA MOVILIDAD REDUCIDA</t>
  </si>
  <si>
    <t>GRIFERIA LAVAMANOS</t>
  </si>
  <si>
    <t xml:space="preserve">DUCHA PLATO INCLUYEA CCESORIOS PARA INSTALACION </t>
  </si>
  <si>
    <t>KIT BARRAS APOYO MOVILIDAD REDUCIDA , incluye 2 BARRAS EN L y 2 barras de 12" para sanitario y ducha todos los accesorios y materiales para su correcta instalación y fijación</t>
  </si>
  <si>
    <t>SUBTOTAL CAP. 10  INSTALACIONES HIDROSANITARIAS:</t>
  </si>
  <si>
    <t>OBRAS EXTERIORES Y DE URBANISMO</t>
  </si>
  <si>
    <t>RAMPAS EN CONCRETO 3100 PSI</t>
  </si>
  <si>
    <t>TABLETA CONCRETO TIPO CHOCOLATINA 0,50 X 0,14 [M]</t>
  </si>
  <si>
    <t xml:space="preserve">ADOQUIN CONCRETO 30.0x45.0x08 </t>
  </si>
  <si>
    <t>ANDEN CONCRETO 10CM 3000  PSI INCLUYE REFUERZO EN ACERO</t>
  </si>
  <si>
    <t>PRADO  GATEADORA</t>
  </si>
  <si>
    <t>MURO DE CONTENCION 3000 PSI INCLUYE FORMALETA</t>
  </si>
  <si>
    <t>REFUERZO 60000 PSI</t>
  </si>
  <si>
    <t>REPOSICION DE ARBOLES  H MAX = 1,80</t>
  </si>
  <si>
    <t>CERRAMIENTO EN MALLA ESLABONADA CAL 10, TUBERIA GALVANIZADA d=2'', CON TAPA, ANGULO 1 1/2''X3/16'', ACABADO ESMALTE</t>
  </si>
  <si>
    <t>SUBTOTAL CAP. 11  OBRAS EXTERIORES Y DE URBANISMO:</t>
  </si>
  <si>
    <t>TEJA GALVANIZADA TRAPEZOIDAL CAL.26</t>
  </si>
  <si>
    <t>CANAL LAMINA ALUMINIO</t>
  </si>
  <si>
    <t>PERFIL  ESTRUCTURAL PARA ESTRUCTURA DE CUBIERTA SEGÚN DISEÑO ESTRUCTURAL</t>
  </si>
  <si>
    <t>KG</t>
  </si>
  <si>
    <t>POLICARBONATO ALVEOLAR 10MM</t>
  </si>
  <si>
    <t>SUBTOTAL CAP. 12  CUBIERTA:</t>
  </si>
  <si>
    <t>ESTRUCTURA METALICA</t>
  </si>
  <si>
    <t>13,1</t>
  </si>
  <si>
    <t>PANEL REVESTIMIENTO EN LAMINA DE ALTA PRESION DE 5 A 6 MM SEGÚN DISEÑO</t>
  </si>
  <si>
    <t>13,2</t>
  </si>
  <si>
    <t>CARTERA EN PANEL REVESTIMIENTO EN LAMINA DE ALTA PRESION DE 5 A 6 MM BAJANTES ALL.</t>
  </si>
  <si>
    <t>13,3</t>
  </si>
  <si>
    <t>ESTRUCTURA METALICA EN ACERO ESTRUCTURAL ASTM A-36 (SEGÚN DISEÑO). INCLUYE FABRICACION, TRANSPORTE, MONTAJE, PINTURA ANTICORROSIVO Y TERMINADO FINAL</t>
  </si>
  <si>
    <t>13,4</t>
  </si>
  <si>
    <t>ANCLAJE CON TORNILO DE ALTA RESISTENCIA A325 H MIN 15 CM</t>
  </si>
  <si>
    <t>SUBTOTAL CAP. 13  ESTRUCTURA METALICA:</t>
  </si>
  <si>
    <t>ASEO GENERAL DE OBRA</t>
  </si>
  <si>
    <t>14,1</t>
  </si>
  <si>
    <t>ASEO GENERAL  MECANICO ESPECIALIZADO DE OBRA (incuyle limpieza de zonas duras, zonas verdes, muros, areas interiores)</t>
  </si>
  <si>
    <t>SUBTOTAL CAP. 14  ASEO GENERAL DE OBRA:</t>
  </si>
  <si>
    <t xml:space="preserve">VALOR COSTOS DIRECTOS + INDIRECTOS + IVA SOBRE UTILIDAD DE LA OBRA CIVIL </t>
  </si>
  <si>
    <t>TOTAL AUI</t>
  </si>
  <si>
    <t>COSTOS DE SUMINISTRO DE BIENES Y SERVICIOS</t>
  </si>
  <si>
    <t>COSTOS CERTIFICACION RETIE</t>
  </si>
  <si>
    <t>COSTOS CERTIFICACION RETILAB</t>
  </si>
  <si>
    <t>COSTOS PLAN DE GESTION INTEGRAL DE OBRA (P.G.I.O)</t>
  </si>
  <si>
    <t>COSTOS SUMINISTRO E INSTALACIÓN MOBILIARIO</t>
  </si>
  <si>
    <t>INVITACIÓN VADM N° 043 DEL 04 DE ABRIL DE 2022</t>
  </si>
  <si>
    <t>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t>
  </si>
  <si>
    <t>2.2</t>
  </si>
  <si>
    <t>2.2.1</t>
  </si>
  <si>
    <t>Con el fin de verificar la experiencia específica para la contratación del objeto de la presente convocatoria, el proponente debe certificar la ejecución de:
Máximo cuatro (4) contratos de objetos relacionados con los estudios y /o diseños de Sistemas de Alcantarillado sanitario y/o Alcantarillado pluvial y/o sistemas de alcantarillado combinado urbanos o de edificaciones ejecutados con entidades públicas o privadas o empresas sociales del estado o prestadoras de servicios públicos . La sumatoria del valor actualizado de los contratos aportados debe ser por una cuantía igual o superior al presupuesto oficial de la presente convocatoria, relacionada con el criterio de VALOR TOTAL EJECUTADO (VTE).
Solo se aceptarán certificaciones de contratos en estudios y diseños fase III que se enfoquen puntualmente en: Sistemas hidráulicos, Alcantarillado sanitario y/o Alcantarillado pluvial para edificaciones o redes en general. 
La experiencia específica se acreditará mediante la presentación de las correspondientes actas de liquidación y/o actas de recibo final y/o certificaciones suscritas por el representante legal o quien tenga por decreto o documento similar la asignación de sus funciones en la entidad pública o privada (esta última deberá ser necesariamente persona jurídica) y en las que sea posible verificar las actividades objeto del presente proceso.
Los contratos deberán haber sido suscritos por el oferente ya sea individualmente o en consorcio o unión temporal con entidades públicas o privadas, éstas últimas necesariamente deberán ser personas jurídicas. 
Para efecto de dar mayor claridad a las certificaciones aportadas, se podrá adjuntar las licencias de construcción.
Los contratos que certifique el oferente para demostrar su experiencia específica, deberán haberse ejecutado y liquidado antes del cierre de la presente convocatoria y deberán contener como mínimo Nº del contrato, entidad contratante, objeto, fecha de inicio, fecha de finalización, valor total ejecutado.
En ofertas presentadas por consorcios o uniones temporales, todos los integrantes deben acreditar como mínimo el 30% de la experiencia específica en las mismas condiciones habilitantes del proceso, es decir, el 30% del presupuesto oficial soportado en máximo cuatro (4) contratos de consultoría que cumpla con los mismos requerimientos habilitantes de experiencia específica (puede incluir la que se aporta para la experiencia específica del proponente plural).
No se tendrán en cuenta para la evaluación aquellas certificaciones que no contengan la información que permita verificar el cumplimiento de los requisitos establecidos en este numeral.
La Universidad de Cauca tendrá en cuenta la experiencia específica que presenten los proponentes en calidad de Consorcio y Unión Temporal, proporcional a su participación en dichas alianzas comerciales.
El oferente deberá diligenciar el Anexo G: EXPERIENCIA ESPECIFICA DEL PROPONENTE que se publicará en el presente proceso debidamente firmado.
En caso que el proponente relacione o anexe un número superior a cuatro (4) contratos, para efectos de evaluación de la experiencia específica, únicamente se tendrán en cuenta los cuatro primeros contratos relacionados en el formulario de experiencia específica (Anexo G) en orden consecutivo. 
Los proponentes deberán diligenciar toda la información requerida en el formulario de experiencia específica.
La Universidad del Cauca se reserva el derecho de verificar la información suministrada por el proponente y de solicitar las aclaraciones que considere convenientes.
Si el contrato incumple cualquiera de los requisitos anteriores NO SERÁ tenido en cuenta para la evaluación.</t>
  </si>
  <si>
    <t xml:space="preserve"> Ingeniero Civil o Ingeniero Sanitario con al menos diez (10) años de experiencia general, contados a partir de la expedición de la matrícula profesional, que acredite experiencia específica en el ejercicio de su profesión, en al menos dos (2) proyectos, en la elaboración y/o ejecución y/o coordinación y/o supervisión de proyectos de Diseño de sistemas de alcantarillado, plantas de tratamiento y/o sistemas hidrosanitarios urbanos o de edificaciones.
El director de estudios y diseños puede ser el mismo oferente desde que cumpla con los anteriores requisitos mínimos exigidos.</t>
  </si>
  <si>
    <t>Nota. Las certificaciones de experiencia específica del personal deberán cumplir con una de las siguientes condiciones:
i) Ser suscrita por la entidad pública y/o entidad privada contratante (exceptuando de estas últimas, las personas naturales, consorcios y uniones temporales).
ii) Ser suscrita por el contratista de consultoría, allegando el contrato laboral o el contrato de prestación de servicios.
En todos los casos debe anexar el acta de recibo final del contrato de consultoría o acta de liquidación del contrato de consultoría o certificación del contrato de consultoría. No se admiten auto certificaciones.
No se tendrán en cuenta para la evaluación aquellas certificaciones que no contengan la información que permita verificar el cumplimiento de los requisitos establecidos en este numeral.
Cada profesional propuesto debe anexar la vigencia de la matrícula profesional expedida por el organismo competente, con antelación no mayor a seis (6) meses contados a partir de la fecha de cierre del presente proceso de selección, copia de la tarjeta o matrícula profesional según corresponda y la respectiva carta de compromiso original (Anexo H), debidamente suscrita, que contenga el nombre del profesional, el cargo y su voluntad de participar en el proyecto.
El proponente deberá presentar, junto con su oferta, la documentación que acredite el cumplimiento de los requisitos exigidos para el personal. El equipo humano habilitado y evaluado deberá estar disponible para el desarrollo del contrato.
La experiencia específica solicitada en estudios técnicos y diseños de las diferentes especialidades, tiene como objeto conocer la experticia de los profesionales que van a estar a cargo de los diseños.</t>
  </si>
  <si>
    <t>NAPOLEON ZAMBRANO ALFONSO</t>
  </si>
  <si>
    <t>INVITACIÓN No. 043-2022</t>
  </si>
  <si>
    <t>NAPOLEON ZAMBRANO</t>
  </si>
  <si>
    <t>VTE4</t>
  </si>
  <si>
    <t xml:space="preserve">APORTA ANEXO G EXPERIENCIA ESPECIFICA DEBIDAMENTE SUSCRITA </t>
  </si>
  <si>
    <t>CONTRATO No. 01 - 011/2019
DISEÑO HIDRÁULICO, SANITARIO, ELECTRICO, ZONA DE LAS PISCINAS TULCAN
APORTA CERTIFICACIÓN EXPEDIDA POR DIVISIÓN FINANCIERA ENTIDAD PUBLICA -FOLIO 12-13
APORTA ACTA DE LIQUIDACIÓN EXPEDIDA POR ENTIDAD PUBLICA - FOLIO 17
CONTRATO No. 02
DISEÑO HIDROSANITARIO Y REDES CONTRA INCENDIO CONDOMINIO VIVENTO
APORTA ACTA FINAL EXPEDIDA POR ENTIDAD PRIVADA - FOLIO 18</t>
  </si>
  <si>
    <t>Cumplida la mínima habilitante, se otorgará puntaje al proponente que ofrezca experiencia específica adicional cumpliendo las mismas condiciones descritas en el numeral 2.3.1. del presente pliego.
Para efectos de lo anterior el puntaje se asignará de la siguiente manera:
EXPERIENCIA ESPECÍFICA ADICIONAL DEL OFERENTE MAXIMO 500 puntos
PROYECTOS ADICIONALES DISEÑADOS O CERTIFICADOS
DE 1 A 2 PROYECTOS ADICIONALES     250 PUNTOS
MAS DE 2 PROYECTOS ADICIONALES   500 PUNTOS</t>
  </si>
  <si>
    <t>UNIVERSIDAD DEL CAUCA
VICERRECTORIA ADMINISTRATIVA
INVITACIÓN PÚBLICA VADM N° 043 DEL 4 DE ABRIL DE 2022</t>
  </si>
  <si>
    <t>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t>
  </si>
  <si>
    <t>Presupuesto Oficial = $53.519.060</t>
  </si>
  <si>
    <t xml:space="preserve">Conforme al calendario indicado en la invitación pública, el cual se estableció como fecha de cierre del plazo de la convocatoria el día 6 de abril de 2022 a las 10:00 a.m., se procede a aperturar la propuesta, verificación del número de folios, de la carta de presentación de la oferta, de los requisitos jurídicos y técnicos. </t>
  </si>
  <si>
    <t>En este orden de ideas, se dá inicio a la apertura del sobre No. 1 de las ofertas presentadas:</t>
  </si>
  <si>
    <t>Al proceso se presentaron: Una (1) oferta, conforme a la información que se describe a continuación:</t>
  </si>
  <si>
    <t>GARANTÍA DE SERIEDAD DE LA OFERTA</t>
  </si>
  <si>
    <t>Compañía de Seguros y No. de póliza.</t>
  </si>
  <si>
    <t>SEGUROS MUNDIAL
POLIZA  NO. CCS-100012814</t>
  </si>
  <si>
    <t>42 FOLIOS</t>
  </si>
  <si>
    <t>En constancia de lo anterior, se firma en Popayán a los seis (6) días del mes de abril de dos mil veintidós (2022).</t>
  </si>
  <si>
    <t xml:space="preserve">
CIELO PEREZ SOLANO</t>
  </si>
  <si>
    <t xml:space="preserve">Proyectó: Alexander López </t>
  </si>
  <si>
    <t xml:space="preserve">INFORME DE EVALUACIÓN INICIAL DE OFERTAS </t>
  </si>
  <si>
    <t>INVITACIÓN PÚBLICA VADM N° 043 DEL 4 DE ABRIL DE 2022</t>
  </si>
  <si>
    <t xml:space="preserve">VERIFICACIÓN REQUISITOS JURÍDICOS HABILITANTES - PROPONENTES </t>
  </si>
  <si>
    <t>CARTA DE PRESENTACIÓN ANEXO A</t>
  </si>
  <si>
    <t>GARANTÍA DE SERIEDAD DE LA PROPUESTA</t>
  </si>
  <si>
    <t>PAGO DE APORTES DE SEGURIDAD SOCIAL Y APORTES PARAFISCALES</t>
  </si>
  <si>
    <t>CARTA DE ACEPTACIÓN DE REQUISITOS TÉCNICOS MÍNIMOS Y DE ACEPTACIÓN DEL
PRESUPUESTO OFICIAL (ANEXO I)</t>
  </si>
  <si>
    <t>CERTIFICADO DE ANTECEDENTES FISCALES</t>
  </si>
  <si>
    <t xml:space="preserve">CERTIFICADO DE ANTECEDENTES DISCIPLINARIOS </t>
  </si>
  <si>
    <t>CERTIFICADO DE ANTECEDENTES  JUDICIALES</t>
  </si>
  <si>
    <t>HÁBIL</t>
  </si>
  <si>
    <t>VICERRECTORA ADMINISTRATIVA</t>
  </si>
  <si>
    <t>PROYECTÓ: ALEXANDER LÓPEZ</t>
  </si>
  <si>
    <r>
      <t xml:space="preserve">TITULO: INGENIERO CIVIL
FECHA EXPEDICIÓIN TP/MP: 30/AGO/1978 - FOLIO 26
TARJETA/MATRICULA  PROFESIONAL #: 19000-01001 - FOLIO 26
VIGENCIA M.P. COPNIA/CPNA EXP: 04/ABR/2022 - FOLIO 26
</t>
    </r>
    <r>
      <rPr>
        <sz val="10"/>
        <color rgb="FF0070C0"/>
        <rFont val="Arial Narrow"/>
        <family val="2"/>
      </rPr>
      <t xml:space="preserve">SUBSANA CARTA DE COMPROMISO (ANEXO H) 
DEDICACIÓN DEL 100 % 
</t>
    </r>
  </si>
  <si>
    <r>
      <t xml:space="preserve">CONTRATO No. 01 - 011/2019
DISEÑO HIDRÁULICO, SANITARIO, ELECTRICO, ZONA DE LAS PISCINAS TULCAN
APORTA CERTIFICACIÓN EXPEDIDA POR DIVISIÓN FINANCIERA ENTIDAD PUBLICA -FOLIO 12-13
APORTA ACTA DE LIQUIDACIÓN EXPEDIDA POR ENTIDAD PUBLICA - FOLIO 17
CONTRATO No. 02
DISEÑO HIDROSANITARIO Y REDES CONTRA INCENDIO CONDOMINIO VIVENTO
APORTA ACTA FINAL EXPEDIDA POR ENTIDAD PRIVADA - FOLIO 18
CONTRATO No. 03
DISEÑO HIDROSANITARIO Y R.C.I PROYECTO CENTRO EMPRESARIAL IKONOS
APORTA ACTA FINAL EXPEDIDA POR ENTIDAD PRIVADA - FOLIO 19
CONTRATO No. 04
AJUSTE AL DISEÑO HIDROSANITARIO Y SISTEMAS DE R.C.I PRIMERA ETAPA CIUDADELA
APORTA CERTIFICACIÓN EXPEDIDA POR DIVISIÓN FINANCIERA ENTIDAD PUBLICA -FOLIO 12
</t>
    </r>
    <r>
      <rPr>
        <sz val="11"/>
        <color rgb="FF0070C0"/>
        <rFont val="Arial"/>
        <family val="2"/>
      </rPr>
      <t>SUBSANA ACTA DE LIQUIDACIÓN EXPEDIDA POR ENTIDAD PUBLICA</t>
    </r>
    <r>
      <rPr>
        <sz val="11"/>
        <color theme="1"/>
        <rFont val="Arial"/>
        <family val="2"/>
      </rPr>
      <t xml:space="preserve">
</t>
    </r>
  </si>
  <si>
    <t>POPAYÁN, 7 DE ABRIL DE 2022</t>
  </si>
  <si>
    <t>HABIL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</si>
</sst>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quot;\ #,##0"/>
    <numFmt numFmtId="165" formatCode="&quot;$&quot;\ #,##0.00"/>
    <numFmt numFmtId="166" formatCode="0\ &quot;PUNTOS&quot;"/>
    <numFmt numFmtId="167" formatCode="0.000"/>
    <numFmt numFmtId="168" formatCode="_-* #,##0_-;\-* #,##0_-;_-* &quot;-&quot;??_-;_-@"/>
    <numFmt numFmtId="169" formatCode="_-* #,##0\ _€_-;\-* #,##0\ _€_-;_-* &quot;-&quot;??\ _€_-;_-@"/>
    <numFmt numFmtId="170" formatCode="_ * #,##0_ ;_ * \-#,##0_ ;_ * &quot;-&quot;??_ ;_ @_ "/>
    <numFmt numFmtId="171" formatCode="d/m/yyyy"/>
    <numFmt numFmtId="172" formatCode="_-&quot;$&quot;* #,##0_-;\-&quot;$&quot;* #,##0_-;_-&quot;$&quot;* &quot;-&quot;??_-;_-@"/>
    <numFmt numFmtId="173" formatCode="_-&quot;$&quot;\ * #,##0_-;\-&quot;$&quot;\ * #,##0_-;_-&quot;$&quot;\ * &quot;-&quot;_-;_-@"/>
    <numFmt numFmtId="174" formatCode="_(&quot;$&quot;* #,##0_);_(&quot;$&quot;* \(#,##0\);_(&quot;$&quot;* &quot;-&quot;_);_(@_)"/>
    <numFmt numFmtId="175" formatCode="0.0000%"/>
    <numFmt numFmtId="176" formatCode="_-* #,##0.00_-;\-* #,##0.00_-;_-* &quot;-&quot;_-;_-@"/>
  </numFmts>
  <fonts count="59" x14ac:knownFonts="1">
    <font>
      <sz val="11"/>
      <color theme="1"/>
      <name val="Arial"/>
    </font>
    <font>
      <sz val="11"/>
      <name val="Arial"/>
      <family val="2"/>
    </font>
    <font>
      <b/>
      <sz val="12"/>
      <color theme="1"/>
      <name val="Arial"/>
      <family val="2"/>
    </font>
    <font>
      <sz val="10"/>
      <color theme="1"/>
      <name val="Arial"/>
      <family val="2"/>
    </font>
    <font>
      <b/>
      <sz val="10"/>
      <color theme="1"/>
      <name val="Arial"/>
      <family val="2"/>
    </font>
    <font>
      <b/>
      <sz val="11"/>
      <color theme="1"/>
      <name val="Arial Narrow"/>
      <family val="2"/>
    </font>
    <font>
      <sz val="10"/>
      <color theme="1"/>
      <name val="Arial Narrow"/>
      <family val="2"/>
    </font>
    <font>
      <b/>
      <sz val="20"/>
      <color theme="1"/>
      <name val="Arial"/>
      <family val="2"/>
    </font>
    <font>
      <sz val="12"/>
      <color theme="1"/>
      <name val="Arial Narrow"/>
      <family val="2"/>
    </font>
    <font>
      <b/>
      <sz val="12"/>
      <color theme="1"/>
      <name val="Arial Narrow"/>
      <family val="2"/>
    </font>
    <font>
      <sz val="16"/>
      <color theme="1"/>
      <name val="Arial Narrow"/>
      <family val="2"/>
    </font>
    <font>
      <b/>
      <sz val="10"/>
      <color theme="1"/>
      <name val="Arial Narrow"/>
      <family val="2"/>
    </font>
    <font>
      <b/>
      <sz val="20"/>
      <color theme="1"/>
      <name val="Arial Narrow"/>
      <family val="2"/>
    </font>
    <font>
      <sz val="10"/>
      <color rgb="FF000000"/>
      <name val="Arial Narrow"/>
      <family val="2"/>
    </font>
    <font>
      <b/>
      <sz val="12"/>
      <color rgb="FFFF0000"/>
      <name val="Arial Narrow"/>
      <family val="2"/>
    </font>
    <font>
      <sz val="10"/>
      <color rgb="FFFF0000"/>
      <name val="Arial Narrow"/>
      <family val="2"/>
    </font>
    <font>
      <b/>
      <sz val="12"/>
      <color rgb="FF000000"/>
      <name val="Arial Narrow"/>
      <family val="2"/>
    </font>
    <font>
      <b/>
      <sz val="14"/>
      <color theme="1"/>
      <name val="Arial Narrow"/>
      <family val="2"/>
    </font>
    <font>
      <sz val="11"/>
      <color theme="1"/>
      <name val="Calibri"/>
      <family val="2"/>
    </font>
    <font>
      <b/>
      <sz val="11"/>
      <color theme="1"/>
      <name val="Calibri"/>
      <family val="2"/>
    </font>
    <font>
      <sz val="10"/>
      <color rgb="FF000000"/>
      <name val="Calibri"/>
      <family val="2"/>
    </font>
    <font>
      <sz val="10"/>
      <color rgb="FFFF0000"/>
      <name val="Calibri"/>
      <family val="2"/>
    </font>
    <font>
      <sz val="11"/>
      <color rgb="FFFF0000"/>
      <name val="Arial"/>
      <family val="2"/>
    </font>
    <font>
      <sz val="11"/>
      <color rgb="FFFF0000"/>
      <name val="Calibri"/>
      <family val="2"/>
    </font>
    <font>
      <sz val="11"/>
      <color theme="1"/>
      <name val="Arial Narrow"/>
      <family val="2"/>
    </font>
    <font>
      <b/>
      <sz val="9"/>
      <color theme="1"/>
      <name val="Arial"/>
      <family val="2"/>
    </font>
    <font>
      <sz val="9"/>
      <color theme="1"/>
      <name val="Arial"/>
      <family val="2"/>
    </font>
    <font>
      <b/>
      <sz val="11"/>
      <color rgb="FFFFC000"/>
      <name val="Calibri"/>
      <family val="2"/>
    </font>
    <font>
      <sz val="11"/>
      <color theme="1"/>
      <name val="Arial"/>
      <family val="2"/>
    </font>
    <font>
      <b/>
      <sz val="12"/>
      <color theme="1"/>
      <name val="Arial Narrow"/>
      <family val="2"/>
    </font>
    <font>
      <sz val="11"/>
      <color theme="1"/>
      <name val="Calibri"/>
      <family val="2"/>
    </font>
    <font>
      <sz val="10"/>
      <color theme="1"/>
      <name val="Arial"/>
      <family val="2"/>
    </font>
    <font>
      <sz val="10"/>
      <color rgb="FF000000"/>
      <name val="Arial Narrow"/>
      <family val="2"/>
    </font>
    <font>
      <sz val="12"/>
      <color theme="1"/>
      <name val="Arial Narrow"/>
      <family val="2"/>
    </font>
    <font>
      <sz val="10"/>
      <name val="Arial"/>
      <family val="2"/>
    </font>
    <font>
      <sz val="16"/>
      <color theme="1"/>
      <name val="Calibri"/>
      <family val="2"/>
      <scheme val="minor"/>
    </font>
    <font>
      <sz val="16"/>
      <color theme="1"/>
      <name val="Arial"/>
      <family val="2"/>
    </font>
    <font>
      <b/>
      <sz val="16"/>
      <color theme="1"/>
      <name val="Arial"/>
      <family val="2"/>
    </font>
    <font>
      <sz val="16"/>
      <name val="Arial"/>
      <family val="2"/>
    </font>
    <font>
      <b/>
      <sz val="16"/>
      <name val="Arial"/>
      <family val="2"/>
    </font>
    <font>
      <b/>
      <sz val="16"/>
      <color theme="1"/>
      <name val="Calibri"/>
      <family val="2"/>
      <scheme val="minor"/>
    </font>
    <font>
      <b/>
      <sz val="10"/>
      <color theme="1"/>
      <name val="Arial"/>
      <family val="2"/>
    </font>
    <font>
      <i/>
      <sz val="14"/>
      <color theme="1"/>
      <name val="Arial"/>
      <family val="2"/>
    </font>
    <font>
      <b/>
      <sz val="12"/>
      <color theme="1"/>
      <name val="Calibri"/>
      <family val="2"/>
      <scheme val="minor"/>
    </font>
    <font>
      <b/>
      <sz val="14"/>
      <name val="Arial"/>
      <family val="2"/>
    </font>
    <font>
      <b/>
      <sz val="22"/>
      <name val="Arial"/>
      <family val="2"/>
    </font>
    <font>
      <sz val="10"/>
      <name val="Arial Narrow"/>
      <family val="2"/>
    </font>
    <font>
      <b/>
      <sz val="22"/>
      <name val="Arial Narrow"/>
      <family val="2"/>
    </font>
    <font>
      <sz val="22"/>
      <name val="Arial Narrow"/>
      <family val="2"/>
    </font>
    <font>
      <b/>
      <sz val="22"/>
      <color theme="1"/>
      <name val="Arial"/>
      <family val="2"/>
    </font>
    <font>
      <b/>
      <sz val="24"/>
      <name val="Arial Narrow"/>
      <family val="2"/>
    </font>
    <font>
      <b/>
      <sz val="24"/>
      <color rgb="FF002060"/>
      <name val="Arial Narrow"/>
      <family val="2"/>
    </font>
    <font>
      <sz val="24"/>
      <name val="Arial Narrow"/>
      <family val="2"/>
    </font>
    <font>
      <b/>
      <sz val="12"/>
      <name val="Arial Narrow"/>
      <family val="2"/>
    </font>
    <font>
      <b/>
      <i/>
      <sz val="14"/>
      <name val="Arial"/>
      <family val="2"/>
    </font>
    <font>
      <b/>
      <sz val="12"/>
      <name val="Arial"/>
      <family val="2"/>
    </font>
    <font>
      <sz val="12"/>
      <name val="Arial Narrow"/>
      <family val="2"/>
    </font>
    <font>
      <sz val="10"/>
      <color rgb="FF0070C0"/>
      <name val="Arial Narrow"/>
      <family val="2"/>
    </font>
    <font>
      <sz val="11"/>
      <color rgb="FF0070C0"/>
      <name val="Arial"/>
      <family val="2"/>
    </font>
  </fonts>
  <fills count="15">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rgb="FFDBE5F1"/>
        <bgColor rgb="FFDBE5F1"/>
      </patternFill>
    </fill>
    <fill>
      <patternFill patternType="solid">
        <fgColor rgb="FF92D050"/>
        <bgColor rgb="FF92D050"/>
      </patternFill>
    </fill>
    <fill>
      <patternFill patternType="solid">
        <fgColor rgb="FFEAF1DD"/>
        <bgColor rgb="FFEAF1DD"/>
      </patternFill>
    </fill>
    <fill>
      <patternFill patternType="solid">
        <fgColor rgb="FFC6D9F0"/>
        <bgColor rgb="FFC6D9F0"/>
      </patternFill>
    </fill>
    <fill>
      <patternFill patternType="solid">
        <fgColor rgb="FFBFBFBF"/>
        <bgColor rgb="FFBFBFBF"/>
      </patternFill>
    </fill>
    <fill>
      <patternFill patternType="solid">
        <fgColor rgb="FF002060"/>
        <bgColor rgb="FF002060"/>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2D050"/>
        <bgColor indexed="64"/>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34" fillId="0" borderId="20"/>
  </cellStyleXfs>
  <cellXfs count="334">
    <xf numFmtId="0" fontId="0" fillId="0" borderId="0" xfId="0" applyFont="1" applyAlignment="1"/>
    <xf numFmtId="0" fontId="2"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5" fillId="0" borderId="4"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9" fillId="0" borderId="0" xfId="0" applyFont="1"/>
    <xf numFmtId="0" fontId="8"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3" borderId="5" xfId="0" applyFont="1" applyFill="1" applyBorder="1" applyAlignment="1">
      <alignment horizontal="left" vertical="center"/>
    </xf>
    <xf numFmtId="0" fontId="9"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9" fillId="0" borderId="5" xfId="0" applyFont="1" applyBorder="1" applyAlignment="1">
      <alignment horizontal="center" vertical="center" wrapText="1"/>
    </xf>
    <xf numFmtId="0" fontId="10" fillId="4" borderId="9"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4" fillId="3" borderId="5" xfId="0" applyFont="1" applyFill="1" applyBorder="1" applyAlignment="1">
      <alignment horizontal="center" vertical="center"/>
    </xf>
    <xf numFmtId="0" fontId="15" fillId="3" borderId="5" xfId="0" applyFont="1" applyFill="1" applyBorder="1" applyAlignment="1">
      <alignment horizontal="center" vertical="center"/>
    </xf>
    <xf numFmtId="0" fontId="0" fillId="0" borderId="0" xfId="0" applyFont="1"/>
    <xf numFmtId="0" fontId="9" fillId="0" borderId="5" xfId="0" applyFont="1" applyBorder="1" applyAlignment="1">
      <alignment horizontal="center" vertical="center"/>
    </xf>
    <xf numFmtId="165" fontId="13" fillId="0" borderId="5" xfId="0" applyNumberFormat="1" applyFont="1" applyBorder="1" applyAlignment="1">
      <alignment horizontal="center" vertical="center" wrapText="1"/>
    </xf>
    <xf numFmtId="165" fontId="16" fillId="0" borderId="5" xfId="0" applyNumberFormat="1" applyFont="1" applyBorder="1" applyAlignment="1">
      <alignment horizontal="center" vertical="center" wrapText="1"/>
    </xf>
    <xf numFmtId="0" fontId="11" fillId="0" borderId="0" xfId="0" applyFont="1" applyAlignment="1">
      <alignment horizontal="left" vertical="center"/>
    </xf>
    <xf numFmtId="0" fontId="9" fillId="0" borderId="0" xfId="0" applyFont="1" applyAlignment="1">
      <alignment horizontal="right" vertical="center"/>
    </xf>
    <xf numFmtId="165" fontId="9" fillId="0" borderId="0" xfId="0" applyNumberFormat="1" applyFont="1" applyAlignment="1">
      <alignment horizontal="center" vertical="center"/>
    </xf>
    <xf numFmtId="0" fontId="8" fillId="0" borderId="0" xfId="0" applyFont="1" applyAlignment="1">
      <alignment vertical="center"/>
    </xf>
    <xf numFmtId="166" fontId="8" fillId="0" borderId="0" xfId="0" applyNumberFormat="1" applyFont="1" applyAlignment="1">
      <alignment horizontal="center" vertical="center"/>
    </xf>
    <xf numFmtId="167" fontId="9" fillId="0" borderId="0" xfId="0" applyNumberFormat="1" applyFont="1" applyAlignment="1">
      <alignment horizontal="center" vertical="center"/>
    </xf>
    <xf numFmtId="0" fontId="17" fillId="0" borderId="11" xfId="0" applyFont="1" applyBorder="1" applyAlignment="1">
      <alignment horizontal="center" vertical="center"/>
    </xf>
    <xf numFmtId="1" fontId="17" fillId="0" borderId="11" xfId="0" applyNumberFormat="1" applyFont="1" applyBorder="1" applyAlignment="1">
      <alignment horizontal="center" vertical="center"/>
    </xf>
    <xf numFmtId="167" fontId="8" fillId="0" borderId="0" xfId="0" applyNumberFormat="1" applyFont="1" applyAlignment="1">
      <alignment horizontal="left" vertical="center"/>
    </xf>
    <xf numFmtId="0" fontId="9" fillId="0" borderId="0" xfId="0" applyFont="1" applyAlignment="1">
      <alignment vertical="center"/>
    </xf>
    <xf numFmtId="0" fontId="18" fillId="0" borderId="0" xfId="0" applyFont="1" applyAlignment="1">
      <alignment horizontal="center"/>
    </xf>
    <xf numFmtId="0" fontId="18" fillId="5" borderId="5" xfId="0" applyFont="1" applyFill="1" applyBorder="1" applyAlignment="1">
      <alignment horizontal="center"/>
    </xf>
    <xf numFmtId="0" fontId="18" fillId="2" borderId="5" xfId="0" applyFont="1" applyFill="1" applyBorder="1" applyAlignment="1">
      <alignment horizontal="center"/>
    </xf>
    <xf numFmtId="0" fontId="18" fillId="0" borderId="0" xfId="0" applyFont="1" applyAlignment="1">
      <alignment horizontal="center" vertical="center"/>
    </xf>
    <xf numFmtId="0" fontId="3" fillId="5"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8" fillId="0" borderId="0" xfId="0" applyFont="1"/>
    <xf numFmtId="0" fontId="19" fillId="0" borderId="0" xfId="0" applyFont="1"/>
    <xf numFmtId="0" fontId="19" fillId="0" borderId="5" xfId="0" applyFont="1" applyBorder="1" applyAlignment="1">
      <alignment horizontal="center"/>
    </xf>
    <xf numFmtId="3" fontId="19" fillId="0" borderId="5" xfId="0" applyNumberFormat="1" applyFont="1" applyBorder="1"/>
    <xf numFmtId="0" fontId="19" fillId="0" borderId="0" xfId="0" applyFont="1" applyAlignment="1">
      <alignment horizontal="center"/>
    </xf>
    <xf numFmtId="0" fontId="3" fillId="0" borderId="17" xfId="0" applyFont="1" applyBorder="1" applyAlignment="1">
      <alignment vertical="center" wrapText="1"/>
    </xf>
    <xf numFmtId="0" fontId="3" fillId="0" borderId="17" xfId="0" applyFont="1" applyBorder="1" applyAlignment="1">
      <alignment vertical="center"/>
    </xf>
    <xf numFmtId="168" fontId="18" fillId="0" borderId="17" xfId="0" applyNumberFormat="1" applyFont="1" applyBorder="1" applyAlignment="1">
      <alignment vertical="center"/>
    </xf>
    <xf numFmtId="0" fontId="18" fillId="0" borderId="5" xfId="0" applyFont="1" applyBorder="1" applyAlignment="1">
      <alignment horizontal="center"/>
    </xf>
    <xf numFmtId="3" fontId="18" fillId="0" borderId="1" xfId="0" applyNumberFormat="1" applyFont="1" applyBorder="1"/>
    <xf numFmtId="168" fontId="18" fillId="0" borderId="0" xfId="0" applyNumberFormat="1" applyFont="1" applyAlignment="1">
      <alignment vertical="center"/>
    </xf>
    <xf numFmtId="3" fontId="18" fillId="0" borderId="0" xfId="0" applyNumberFormat="1" applyFont="1"/>
    <xf numFmtId="9" fontId="18" fillId="0" borderId="5" xfId="0" applyNumberFormat="1" applyFont="1" applyBorder="1"/>
    <xf numFmtId="0" fontId="18" fillId="0" borderId="0" xfId="0" applyFont="1" applyAlignment="1">
      <alignment vertical="center"/>
    </xf>
    <xf numFmtId="9" fontId="0" fillId="0" borderId="5" xfId="0" applyNumberFormat="1" applyFont="1" applyBorder="1" applyAlignment="1">
      <alignment vertical="center"/>
    </xf>
    <xf numFmtId="0" fontId="0" fillId="0" borderId="5" xfId="0" applyFont="1" applyBorder="1" applyAlignment="1">
      <alignment horizontal="center" vertical="center"/>
    </xf>
    <xf numFmtId="3" fontId="18" fillId="0" borderId="5" xfId="0" applyNumberFormat="1" applyFont="1" applyBorder="1" applyAlignment="1">
      <alignment vertical="center"/>
    </xf>
    <xf numFmtId="0" fontId="19" fillId="0" borderId="0" xfId="0" applyFont="1" applyAlignment="1">
      <alignment horizontal="center" vertical="center"/>
    </xf>
    <xf numFmtId="0" fontId="3" fillId="0" borderId="2" xfId="0" applyFont="1" applyBorder="1"/>
    <xf numFmtId="169" fontId="18" fillId="0" borderId="2" xfId="0" applyNumberFormat="1" applyFont="1" applyBorder="1"/>
    <xf numFmtId="0" fontId="18" fillId="0" borderId="2" xfId="0" applyFont="1" applyBorder="1" applyAlignment="1">
      <alignment horizontal="center"/>
    </xf>
    <xf numFmtId="3" fontId="18" fillId="0" borderId="2" xfId="0" applyNumberFormat="1" applyFont="1" applyBorder="1"/>
    <xf numFmtId="3" fontId="18" fillId="0" borderId="5" xfId="0" applyNumberFormat="1" applyFont="1" applyBorder="1"/>
    <xf numFmtId="0" fontId="4" fillId="0" borderId="13" xfId="0" applyFont="1" applyBorder="1"/>
    <xf numFmtId="0" fontId="18" fillId="0" borderId="14" xfId="0" applyFont="1" applyBorder="1"/>
    <xf numFmtId="0" fontId="18" fillId="0" borderId="13" xfId="0" applyFont="1" applyBorder="1"/>
    <xf numFmtId="0" fontId="19" fillId="0" borderId="17" xfId="0" applyFont="1" applyBorder="1" applyAlignment="1">
      <alignment horizontal="center"/>
    </xf>
    <xf numFmtId="0" fontId="19" fillId="0" borderId="14" xfId="0" applyFont="1" applyBorder="1"/>
    <xf numFmtId="0" fontId="18" fillId="0" borderId="18" xfId="0" applyFont="1" applyBorder="1"/>
    <xf numFmtId="0" fontId="18" fillId="0" borderId="19" xfId="0" applyFont="1" applyBorder="1"/>
    <xf numFmtId="0" fontId="19" fillId="6" borderId="20" xfId="0" applyFont="1" applyFill="1" applyBorder="1" applyAlignment="1">
      <alignment horizontal="center" vertical="center"/>
    </xf>
    <xf numFmtId="0" fontId="3" fillId="2" borderId="21" xfId="0" applyFont="1" applyFill="1" applyBorder="1" applyAlignment="1">
      <alignment horizontal="center" vertical="center"/>
    </xf>
    <xf numFmtId="165" fontId="0" fillId="0" borderId="0" xfId="0" applyNumberFormat="1" applyFont="1"/>
    <xf numFmtId="0" fontId="3" fillId="0" borderId="19" xfId="0" applyFont="1" applyBorder="1" applyAlignment="1">
      <alignment horizontal="center"/>
    </xf>
    <xf numFmtId="0" fontId="3" fillId="0" borderId="0" xfId="0" applyFont="1" applyAlignment="1">
      <alignment horizontal="center"/>
    </xf>
    <xf numFmtId="0" fontId="21" fillId="0" borderId="0" xfId="0" applyFont="1" applyAlignment="1">
      <alignment horizontal="center" vertical="center" wrapText="1"/>
    </xf>
    <xf numFmtId="0" fontId="3" fillId="0" borderId="18" xfId="0" applyFont="1" applyBorder="1"/>
    <xf numFmtId="9" fontId="22" fillId="0" borderId="18" xfId="0" applyNumberFormat="1" applyFont="1" applyBorder="1"/>
    <xf numFmtId="9" fontId="0" fillId="0" borderId="0" xfId="0" applyNumberFormat="1" applyFont="1"/>
    <xf numFmtId="9" fontId="18" fillId="0" borderId="0" xfId="0" applyNumberFormat="1" applyFont="1"/>
    <xf numFmtId="0" fontId="18" fillId="0" borderId="15" xfId="0" applyFont="1" applyBorder="1"/>
    <xf numFmtId="0" fontId="18" fillId="0" borderId="16" xfId="0" applyFont="1" applyBorder="1"/>
    <xf numFmtId="0" fontId="3" fillId="2" borderId="22" xfId="0" applyFont="1" applyFill="1" applyBorder="1" applyAlignment="1">
      <alignment horizontal="center" vertical="center"/>
    </xf>
    <xf numFmtId="3" fontId="18" fillId="7" borderId="23" xfId="0" applyNumberFormat="1" applyFont="1" applyFill="1" applyBorder="1"/>
    <xf numFmtId="4" fontId="0" fillId="0" borderId="0" xfId="0" applyNumberFormat="1" applyFont="1"/>
    <xf numFmtId="0" fontId="19" fillId="0" borderId="13" xfId="0" applyFont="1" applyBorder="1"/>
    <xf numFmtId="9" fontId="0" fillId="0" borderId="0" xfId="0" applyNumberFormat="1" applyFont="1" applyAlignment="1">
      <alignment horizontal="center"/>
    </xf>
    <xf numFmtId="4" fontId="18" fillId="0" borderId="0" xfId="0" applyNumberFormat="1" applyFont="1"/>
    <xf numFmtId="9" fontId="23" fillId="0" borderId="18" xfId="0" applyNumberFormat="1" applyFont="1" applyBorder="1"/>
    <xf numFmtId="170" fontId="24" fillId="0" borderId="0" xfId="0" applyNumberFormat="1" applyFont="1" applyAlignment="1">
      <alignment horizontal="center"/>
    </xf>
    <xf numFmtId="0" fontId="11" fillId="0" borderId="8" xfId="0" applyFont="1" applyBorder="1" applyAlignment="1">
      <alignment vertical="center"/>
    </xf>
    <xf numFmtId="0" fontId="11" fillId="0" borderId="8"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0" fontId="7" fillId="0" borderId="5" xfId="0" applyFont="1" applyBorder="1" applyAlignment="1">
      <alignment horizontal="center" vertical="center" textRotation="90" wrapText="1"/>
    </xf>
    <xf numFmtId="0" fontId="8" fillId="4" borderId="5" xfId="0" applyFont="1" applyFill="1" applyBorder="1" applyAlignment="1">
      <alignment horizontal="left" vertical="center" wrapText="1"/>
    </xf>
    <xf numFmtId="0" fontId="2" fillId="0" borderId="5" xfId="0" applyFont="1" applyBorder="1" applyAlignment="1">
      <alignment horizontal="center" vertical="center" wrapText="1"/>
    </xf>
    <xf numFmtId="0" fontId="6" fillId="0" borderId="7" xfId="0" applyFont="1" applyBorder="1" applyAlignment="1">
      <alignment horizontal="center" vertical="center"/>
    </xf>
    <xf numFmtId="0" fontId="11" fillId="5" borderId="22" xfId="0" applyFont="1" applyFill="1" applyBorder="1" applyAlignment="1">
      <alignment horizontal="center" vertical="center"/>
    </xf>
    <xf numFmtId="166" fontId="9" fillId="5" borderId="22" xfId="0" applyNumberFormat="1" applyFont="1" applyFill="1" applyBorder="1" applyAlignment="1">
      <alignment horizontal="center" vertical="center"/>
    </xf>
    <xf numFmtId="171" fontId="18" fillId="0" borderId="0" xfId="0" applyNumberFormat="1" applyFont="1"/>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center" vertical="center"/>
    </xf>
    <xf numFmtId="0" fontId="25" fillId="8" borderId="5" xfId="0" applyFont="1" applyFill="1" applyBorder="1" applyAlignment="1">
      <alignment horizontal="center" vertical="center" wrapText="1"/>
    </xf>
    <xf numFmtId="0" fontId="25" fillId="8" borderId="24" xfId="0" applyFont="1" applyFill="1" applyBorder="1" applyAlignment="1">
      <alignment vertical="center" wrapText="1"/>
    </xf>
    <xf numFmtId="0" fontId="25" fillId="8" borderId="25" xfId="0" applyFont="1" applyFill="1" applyBorder="1" applyAlignment="1">
      <alignment vertical="center" wrapText="1"/>
    </xf>
    <xf numFmtId="0" fontId="25" fillId="8" borderId="26" xfId="0" applyFont="1" applyFill="1" applyBorder="1" applyAlignment="1">
      <alignment vertical="center" wrapText="1"/>
    </xf>
    <xf numFmtId="172" fontId="3" fillId="0" borderId="5" xfId="0" applyNumberFormat="1" applyFont="1" applyBorder="1" applyAlignment="1">
      <alignment vertical="center"/>
    </xf>
    <xf numFmtId="0" fontId="18" fillId="0" borderId="5" xfId="0" applyFont="1" applyBorder="1" applyAlignment="1">
      <alignment horizontal="center"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2" fontId="26" fillId="0" borderId="5" xfId="0" applyNumberFormat="1" applyFont="1" applyBorder="1" applyAlignment="1">
      <alignment horizontal="right" vertical="center" wrapText="1"/>
    </xf>
    <xf numFmtId="173" fontId="26" fillId="0" borderId="5" xfId="0" applyNumberFormat="1" applyFont="1" applyBorder="1" applyAlignment="1">
      <alignment horizontal="right" vertical="center" wrapText="1"/>
    </xf>
    <xf numFmtId="0" fontId="25" fillId="0" borderId="5" xfId="0" applyFont="1" applyBorder="1" applyAlignment="1">
      <alignment horizontal="left" vertical="center" wrapText="1"/>
    </xf>
    <xf numFmtId="0" fontId="25" fillId="0" borderId="5" xfId="0" applyFont="1" applyBorder="1" applyAlignment="1">
      <alignment horizontal="center" vertical="center" wrapText="1"/>
    </xf>
    <xf numFmtId="2" fontId="25" fillId="0" borderId="5" xfId="0" applyNumberFormat="1" applyFont="1" applyBorder="1" applyAlignment="1">
      <alignment horizontal="right" vertical="center" wrapText="1"/>
    </xf>
    <xf numFmtId="173" fontId="25" fillId="0" borderId="5" xfId="0" applyNumberFormat="1" applyFont="1" applyBorder="1" applyAlignment="1">
      <alignment horizontal="right" vertical="center" wrapText="1"/>
    </xf>
    <xf numFmtId="2" fontId="25" fillId="8" borderId="25" xfId="0" applyNumberFormat="1" applyFont="1" applyFill="1" applyBorder="1" applyAlignment="1">
      <alignment vertical="center" wrapText="1"/>
    </xf>
    <xf numFmtId="0" fontId="26" fillId="0" borderId="4" xfId="0" applyFont="1" applyBorder="1" applyAlignment="1">
      <alignment horizontal="center" vertical="center" wrapText="1"/>
    </xf>
    <xf numFmtId="2" fontId="26" fillId="0" borderId="4" xfId="0" applyNumberFormat="1" applyFont="1" applyBorder="1" applyAlignment="1">
      <alignment horizontal="right" vertical="center" wrapText="1"/>
    </xf>
    <xf numFmtId="173" fontId="26" fillId="0" borderId="4" xfId="0" applyNumberFormat="1" applyFont="1" applyBorder="1" applyAlignment="1">
      <alignment horizontal="right" vertical="center" wrapText="1"/>
    </xf>
    <xf numFmtId="0" fontId="25" fillId="0" borderId="4" xfId="0" applyFont="1" applyBorder="1" applyAlignment="1">
      <alignment horizontal="center" vertical="center" wrapText="1"/>
    </xf>
    <xf numFmtId="0" fontId="25" fillId="0" borderId="1" xfId="0" applyFont="1" applyBorder="1" applyAlignment="1">
      <alignment vertical="center" wrapText="1"/>
    </xf>
    <xf numFmtId="0" fontId="25" fillId="0" borderId="2" xfId="0" applyFont="1" applyBorder="1" applyAlignment="1">
      <alignment vertical="center" wrapText="1"/>
    </xf>
    <xf numFmtId="2" fontId="25" fillId="0" borderId="2" xfId="0" applyNumberFormat="1" applyFont="1" applyBorder="1" applyAlignment="1">
      <alignment vertical="center" wrapText="1"/>
    </xf>
    <xf numFmtId="0" fontId="25" fillId="0" borderId="3" xfId="0" applyFont="1" applyBorder="1" applyAlignment="1">
      <alignment vertical="center" wrapText="1"/>
    </xf>
    <xf numFmtId="0" fontId="26" fillId="0" borderId="6" xfId="0" applyFont="1" applyBorder="1" applyAlignment="1">
      <alignment horizontal="center" vertical="center" wrapText="1"/>
    </xf>
    <xf numFmtId="0" fontId="26" fillId="0" borderId="0" xfId="0" applyFont="1" applyAlignment="1">
      <alignment horizontal="center" vertical="center" wrapText="1"/>
    </xf>
    <xf numFmtId="0" fontId="26" fillId="0" borderId="13" xfId="0" applyFont="1" applyBorder="1" applyAlignment="1">
      <alignment horizontal="center" vertical="center" wrapText="1"/>
    </xf>
    <xf numFmtId="2" fontId="26" fillId="0" borderId="6" xfId="0" applyNumberFormat="1" applyFont="1" applyBorder="1" applyAlignment="1">
      <alignment horizontal="right" vertical="center" wrapText="1"/>
    </xf>
    <xf numFmtId="173" fontId="26" fillId="0" borderId="6" xfId="0" applyNumberFormat="1" applyFont="1" applyBorder="1" applyAlignment="1">
      <alignment horizontal="right" vertical="center" wrapText="1"/>
    </xf>
    <xf numFmtId="0" fontId="26"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2" fontId="26" fillId="0" borderId="5" xfId="0" applyNumberFormat="1" applyFont="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right" vertical="center" wrapText="1"/>
    </xf>
    <xf numFmtId="0" fontId="26" fillId="0" borderId="18" xfId="0" applyFont="1" applyBorder="1" applyAlignment="1">
      <alignment horizontal="center" vertical="center" wrapText="1"/>
    </xf>
    <xf numFmtId="0" fontId="26" fillId="0" borderId="5" xfId="0" applyFont="1" applyBorder="1" applyAlignment="1">
      <alignment horizontal="right" vertical="center" wrapText="1"/>
    </xf>
    <xf numFmtId="174" fontId="25" fillId="0" borderId="5" xfId="0" applyNumberFormat="1" applyFont="1" applyBorder="1" applyAlignment="1">
      <alignment horizontal="right" vertical="center" wrapText="1"/>
    </xf>
    <xf numFmtId="0" fontId="3" fillId="0" borderId="5" xfId="0" applyFont="1" applyBorder="1" applyAlignment="1">
      <alignment horizontal="center" vertical="center"/>
    </xf>
    <xf numFmtId="164" fontId="3" fillId="0" borderId="5" xfId="0" applyNumberFormat="1" applyFont="1" applyBorder="1" applyAlignment="1">
      <alignment vertical="center"/>
    </xf>
    <xf numFmtId="173" fontId="25" fillId="2" borderId="5" xfId="0" applyNumberFormat="1" applyFont="1" applyFill="1" applyBorder="1" applyAlignment="1">
      <alignment horizontal="right" vertical="center" wrapText="1"/>
    </xf>
    <xf numFmtId="10" fontId="4" fillId="0" borderId="5" xfId="0" applyNumberFormat="1" applyFont="1" applyBorder="1" applyAlignment="1">
      <alignment horizontal="center" vertical="center"/>
    </xf>
    <xf numFmtId="165" fontId="3" fillId="0" borderId="5" xfId="0" applyNumberFormat="1" applyFont="1" applyBorder="1" applyAlignment="1">
      <alignment vertical="center"/>
    </xf>
    <xf numFmtId="3" fontId="4" fillId="0" borderId="5" xfId="0" applyNumberFormat="1" applyFont="1" applyBorder="1" applyAlignment="1">
      <alignment horizontal="left" vertical="center"/>
    </xf>
    <xf numFmtId="10" fontId="4" fillId="0" borderId="4" xfId="0" applyNumberFormat="1" applyFont="1" applyBorder="1" applyAlignment="1">
      <alignment horizontal="center" vertical="center"/>
    </xf>
    <xf numFmtId="0" fontId="3" fillId="0" borderId="1" xfId="0" applyFont="1" applyBorder="1" applyAlignment="1">
      <alignment horizontal="center" vertical="center"/>
    </xf>
    <xf numFmtId="164" fontId="4" fillId="0" borderId="1" xfId="0" applyNumberFormat="1" applyFont="1" applyBorder="1" applyAlignment="1">
      <alignment horizontal="left" vertical="center"/>
    </xf>
    <xf numFmtId="0" fontId="3" fillId="0" borderId="3" xfId="0" applyFont="1" applyBorder="1" applyAlignment="1">
      <alignment horizontal="center" vertical="center"/>
    </xf>
    <xf numFmtId="165" fontId="4" fillId="0" borderId="5" xfId="0" applyNumberFormat="1" applyFont="1" applyBorder="1" applyAlignment="1">
      <alignment vertical="center"/>
    </xf>
    <xf numFmtId="9" fontId="3" fillId="0" borderId="5" xfId="0" applyNumberFormat="1" applyFont="1" applyBorder="1" applyAlignment="1">
      <alignment vertical="center"/>
    </xf>
    <xf numFmtId="0" fontId="4" fillId="0" borderId="5" xfId="0" applyFont="1" applyBorder="1" applyAlignment="1">
      <alignment vertical="center"/>
    </xf>
    <xf numFmtId="165" fontId="27" fillId="9" borderId="5" xfId="0" applyNumberFormat="1" applyFont="1" applyFill="1" applyBorder="1" applyAlignment="1">
      <alignment horizontal="right" vertical="center"/>
    </xf>
    <xf numFmtId="10" fontId="4" fillId="0" borderId="5" xfId="0" applyNumberFormat="1" applyFont="1" applyBorder="1" applyAlignment="1">
      <alignment vertical="center"/>
    </xf>
    <xf numFmtId="175" fontId="3" fillId="0" borderId="5" xfId="0" applyNumberFormat="1" applyFont="1" applyBorder="1" applyAlignment="1">
      <alignment vertical="center"/>
    </xf>
    <xf numFmtId="0" fontId="3" fillId="0" borderId="5" xfId="0" applyFont="1" applyBorder="1" applyAlignment="1">
      <alignment horizontal="left" vertical="center" wrapText="1"/>
    </xf>
    <xf numFmtId="176" fontId="3" fillId="0" borderId="5" xfId="0" applyNumberFormat="1" applyFont="1" applyBorder="1" applyAlignment="1">
      <alignment horizontal="center" vertical="center"/>
    </xf>
    <xf numFmtId="0" fontId="4" fillId="0" borderId="5" xfId="0" applyFont="1" applyBorder="1" applyAlignment="1">
      <alignment horizontal="left" vertical="center" wrapText="1"/>
    </xf>
    <xf numFmtId="164" fontId="4" fillId="0" borderId="5" xfId="0" applyNumberFormat="1" applyFont="1" applyBorder="1" applyAlignment="1">
      <alignment vertical="center"/>
    </xf>
    <xf numFmtId="3" fontId="3" fillId="0" borderId="5" xfId="0" applyNumberFormat="1" applyFont="1" applyBorder="1" applyAlignment="1">
      <alignment horizontal="right" vertical="center"/>
    </xf>
    <xf numFmtId="10" fontId="3" fillId="0" borderId="5" xfId="0" applyNumberFormat="1" applyFont="1" applyBorder="1" applyAlignment="1">
      <alignment horizontal="center" vertical="center"/>
    </xf>
    <xf numFmtId="164" fontId="4" fillId="0" borderId="5" xfId="0" applyNumberFormat="1" applyFont="1" applyBorder="1" applyAlignment="1">
      <alignment horizontal="left" vertical="center"/>
    </xf>
    <xf numFmtId="0" fontId="28" fillId="10" borderId="5" xfId="0" applyFont="1" applyFill="1" applyBorder="1" applyAlignment="1">
      <alignment horizontal="center" vertical="center" wrapText="1"/>
    </xf>
    <xf numFmtId="0" fontId="29" fillId="0" borderId="5" xfId="0" applyFont="1" applyBorder="1" applyAlignment="1">
      <alignment horizontal="center" vertical="center" wrapText="1"/>
    </xf>
    <xf numFmtId="0" fontId="28" fillId="0" borderId="5" xfId="0" applyFont="1" applyBorder="1" applyAlignment="1">
      <alignment horizontal="center" wrapText="1"/>
    </xf>
    <xf numFmtId="0" fontId="1" fillId="0" borderId="20" xfId="0" applyFont="1" applyBorder="1"/>
    <xf numFmtId="0" fontId="18" fillId="0" borderId="20" xfId="0" applyFont="1" applyBorder="1" applyAlignment="1">
      <alignment horizontal="center"/>
    </xf>
    <xf numFmtId="9" fontId="18" fillId="0" borderId="20" xfId="0" applyNumberFormat="1" applyFont="1" applyBorder="1"/>
    <xf numFmtId="0" fontId="30" fillId="0" borderId="5" xfId="0" applyFont="1" applyBorder="1" applyAlignment="1">
      <alignment horizontal="center"/>
    </xf>
    <xf numFmtId="164" fontId="19" fillId="0" borderId="5" xfId="0" applyNumberFormat="1" applyFont="1" applyBorder="1" applyAlignment="1">
      <alignment horizontal="center"/>
    </xf>
    <xf numFmtId="0" fontId="31" fillId="0" borderId="19" xfId="0" applyFont="1" applyBorder="1" applyAlignment="1">
      <alignment horizontal="center"/>
    </xf>
    <xf numFmtId="0" fontId="31" fillId="2" borderId="22" xfId="0" applyFont="1" applyFill="1" applyBorder="1" applyAlignment="1">
      <alignment horizontal="center" vertical="center"/>
    </xf>
    <xf numFmtId="164" fontId="8" fillId="10" borderId="5" xfId="0" applyNumberFormat="1" applyFont="1" applyFill="1" applyBorder="1" applyAlignment="1">
      <alignment horizontal="center" vertical="center" wrapText="1"/>
    </xf>
    <xf numFmtId="164" fontId="32" fillId="10" borderId="5" xfId="0" applyNumberFormat="1" applyFont="1" applyFill="1" applyBorder="1" applyAlignment="1">
      <alignment horizontal="center" vertical="center" wrapText="1"/>
    </xf>
    <xf numFmtId="165" fontId="32" fillId="10" borderId="5" xfId="0" applyNumberFormat="1" applyFont="1" applyFill="1" applyBorder="1" applyAlignment="1">
      <alignment horizontal="center" vertical="center" wrapText="1"/>
    </xf>
    <xf numFmtId="0" fontId="33" fillId="4" borderId="5" xfId="0" applyFont="1" applyFill="1" applyBorder="1" applyAlignment="1">
      <alignment horizontal="left" vertical="center" wrapText="1"/>
    </xf>
    <xf numFmtId="0" fontId="15" fillId="10" borderId="5" xfId="0" applyFont="1" applyFill="1" applyBorder="1" applyAlignment="1">
      <alignment horizontal="center" vertical="center" wrapText="1"/>
    </xf>
    <xf numFmtId="0" fontId="35" fillId="0" borderId="20" xfId="1" applyFont="1"/>
    <xf numFmtId="0" fontId="36" fillId="0" borderId="20" xfId="1" applyFont="1" applyAlignment="1">
      <alignment horizontal="center" vertical="center"/>
    </xf>
    <xf numFmtId="0" fontId="36" fillId="0" borderId="20" xfId="1" applyFont="1" applyAlignment="1"/>
    <xf numFmtId="0" fontId="36" fillId="0" borderId="20" xfId="1" applyFont="1" applyAlignment="1">
      <alignment horizontal="center" vertical="center" wrapText="1"/>
    </xf>
    <xf numFmtId="0" fontId="36" fillId="0" borderId="20" xfId="1" applyFont="1" applyAlignment="1">
      <alignment wrapText="1"/>
    </xf>
    <xf numFmtId="0" fontId="36" fillId="0" borderId="20" xfId="1" applyFont="1" applyAlignment="1">
      <alignment vertical="center"/>
    </xf>
    <xf numFmtId="0" fontId="34" fillId="0" borderId="20" xfId="1"/>
    <xf numFmtId="0" fontId="36" fillId="0" borderId="20" xfId="1" applyFont="1" applyBorder="1" applyAlignment="1">
      <alignment vertical="center" wrapText="1"/>
    </xf>
    <xf numFmtId="0" fontId="37" fillId="0" borderId="27" xfId="1" applyFont="1" applyBorder="1" applyAlignment="1">
      <alignment horizontal="center" wrapText="1"/>
    </xf>
    <xf numFmtId="0" fontId="37" fillId="0" borderId="27" xfId="1" applyFont="1" applyBorder="1" applyAlignment="1">
      <alignment horizontal="center" vertical="center" wrapText="1"/>
    </xf>
    <xf numFmtId="0" fontId="37" fillId="0" borderId="20" xfId="1" applyFont="1" applyBorder="1" applyAlignment="1">
      <alignment horizontal="center" vertical="center" wrapText="1"/>
    </xf>
    <xf numFmtId="0" fontId="37" fillId="0" borderId="20" xfId="1" applyFont="1" applyBorder="1" applyAlignment="1">
      <alignment vertical="center" wrapText="1"/>
    </xf>
    <xf numFmtId="0" fontId="36" fillId="0" borderId="20" xfId="1" applyFont="1" applyBorder="1" applyAlignment="1">
      <alignment horizontal="left" vertical="center" wrapText="1"/>
    </xf>
    <xf numFmtId="0" fontId="36" fillId="0" borderId="20" xfId="1" applyFont="1" applyBorder="1" applyAlignment="1">
      <alignment horizontal="center" vertical="center" wrapText="1"/>
    </xf>
    <xf numFmtId="0" fontId="35" fillId="0" borderId="20" xfId="1" applyFont="1" applyAlignment="1">
      <alignment horizontal="center" vertical="center"/>
    </xf>
    <xf numFmtId="0" fontId="35" fillId="0" borderId="20" xfId="1" applyFont="1" applyAlignment="1"/>
    <xf numFmtId="0" fontId="35" fillId="0" borderId="20" xfId="1" applyFont="1" applyAlignment="1">
      <alignment horizontal="center" vertical="center" wrapText="1"/>
    </xf>
    <xf numFmtId="0" fontId="35" fillId="0" borderId="20" xfId="1" applyFont="1" applyAlignment="1">
      <alignment wrapText="1"/>
    </xf>
    <xf numFmtId="0" fontId="35" fillId="0" borderId="20" xfId="1" applyFont="1" applyAlignment="1">
      <alignment vertical="center"/>
    </xf>
    <xf numFmtId="0" fontId="36" fillId="0" borderId="20" xfId="1" applyFont="1"/>
    <xf numFmtId="0" fontId="31" fillId="0" borderId="20" xfId="1" applyFont="1"/>
    <xf numFmtId="0" fontId="37" fillId="0" borderId="20" xfId="1" applyFont="1" applyAlignment="1">
      <alignment wrapText="1"/>
    </xf>
    <xf numFmtId="0" fontId="37" fillId="0" borderId="20" xfId="1" applyFont="1" applyAlignment="1"/>
    <xf numFmtId="0" fontId="40" fillId="0" borderId="20" xfId="1" applyFont="1" applyAlignment="1">
      <alignment wrapText="1"/>
    </xf>
    <xf numFmtId="0" fontId="41" fillId="0" borderId="20" xfId="1" applyFont="1" applyAlignment="1">
      <alignment horizontal="left"/>
    </xf>
    <xf numFmtId="0" fontId="31" fillId="0" borderId="20" xfId="1" applyFont="1" applyAlignment="1">
      <alignment vertical="center"/>
    </xf>
    <xf numFmtId="0" fontId="42" fillId="0" borderId="20" xfId="1" applyFont="1" applyAlignment="1">
      <alignment vertical="center"/>
    </xf>
    <xf numFmtId="0" fontId="31" fillId="0" borderId="20" xfId="1" applyFont="1" applyAlignment="1">
      <alignment horizontal="center" vertical="center"/>
    </xf>
    <xf numFmtId="0" fontId="31" fillId="0" borderId="20" xfId="1" applyFont="1" applyAlignment="1">
      <alignment horizontal="center" vertical="center" wrapText="1"/>
    </xf>
    <xf numFmtId="0" fontId="31" fillId="0" borderId="20" xfId="1" applyFont="1" applyAlignment="1">
      <alignment wrapText="1"/>
    </xf>
    <xf numFmtId="0" fontId="41" fillId="0" borderId="20" xfId="1" applyFont="1" applyAlignment="1">
      <alignment vertical="center"/>
    </xf>
    <xf numFmtId="0" fontId="34" fillId="0" borderId="20" xfId="1" applyAlignment="1">
      <alignment wrapText="1"/>
    </xf>
    <xf numFmtId="0" fontId="41" fillId="0" borderId="20" xfId="1" applyFont="1" applyAlignment="1"/>
    <xf numFmtId="0" fontId="31" fillId="0" borderId="20" xfId="1" applyFont="1" applyAlignment="1"/>
    <xf numFmtId="0" fontId="34" fillId="0" borderId="20" xfId="1" applyAlignment="1">
      <alignment horizontal="center" vertical="center"/>
    </xf>
    <xf numFmtId="0" fontId="34" fillId="0" borderId="20" xfId="1" applyAlignment="1"/>
    <xf numFmtId="0" fontId="34" fillId="0" borderId="20" xfId="1" applyAlignment="1">
      <alignment horizontal="center" vertical="center" wrapText="1"/>
    </xf>
    <xf numFmtId="0" fontId="34" fillId="0" borderId="20" xfId="1" applyAlignment="1">
      <alignment vertical="center"/>
    </xf>
    <xf numFmtId="0" fontId="44" fillId="0" borderId="20" xfId="1" applyFont="1" applyAlignment="1">
      <alignment vertical="center"/>
    </xf>
    <xf numFmtId="0" fontId="46" fillId="0" borderId="20" xfId="1" applyFont="1" applyAlignment="1">
      <alignment vertical="center"/>
    </xf>
    <xf numFmtId="0" fontId="47" fillId="0" borderId="20" xfId="1" applyFont="1" applyAlignment="1">
      <alignment vertical="center"/>
    </xf>
    <xf numFmtId="0" fontId="48" fillId="0" borderId="20" xfId="1" applyFont="1" applyAlignment="1">
      <alignment vertical="center"/>
    </xf>
    <xf numFmtId="0" fontId="44" fillId="0" borderId="27" xfId="1" applyFont="1" applyBorder="1" applyAlignment="1">
      <alignment vertical="center"/>
    </xf>
    <xf numFmtId="0" fontId="46" fillId="0" borderId="20" xfId="1" applyFont="1"/>
    <xf numFmtId="0" fontId="45" fillId="0" borderId="27" xfId="1" applyFont="1" applyBorder="1" applyAlignment="1">
      <alignment horizontal="center" vertical="center"/>
    </xf>
    <xf numFmtId="0" fontId="45" fillId="0" borderId="27" xfId="1" applyFont="1" applyBorder="1" applyAlignment="1">
      <alignment horizontal="center" vertical="center" wrapText="1"/>
    </xf>
    <xf numFmtId="0" fontId="50" fillId="0" borderId="27" xfId="1" applyFont="1" applyBorder="1" applyAlignment="1">
      <alignment horizontal="center" vertical="center"/>
    </xf>
    <xf numFmtId="0" fontId="52" fillId="13" borderId="27" xfId="1" applyFont="1" applyFill="1" applyBorder="1" applyAlignment="1">
      <alignment vertical="center"/>
    </xf>
    <xf numFmtId="0" fontId="50" fillId="11" borderId="27" xfId="1" applyFont="1" applyFill="1" applyBorder="1" applyAlignment="1">
      <alignment horizontal="center" vertical="center"/>
    </xf>
    <xf numFmtId="0" fontId="50" fillId="11" borderId="27" xfId="1" applyFont="1" applyFill="1" applyBorder="1" applyAlignment="1">
      <alignment horizontal="center" vertical="center" wrapText="1"/>
    </xf>
    <xf numFmtId="0" fontId="52" fillId="13" borderId="27" xfId="1" applyFont="1" applyFill="1" applyBorder="1" applyAlignment="1">
      <alignment vertical="center" wrapText="1"/>
    </xf>
    <xf numFmtId="0" fontId="53" fillId="0" borderId="20" xfId="1" applyFont="1" applyAlignment="1">
      <alignment horizontal="left" vertical="center"/>
    </xf>
    <xf numFmtId="0" fontId="52" fillId="0" borderId="20" xfId="1" applyFont="1" applyAlignment="1">
      <alignment horizontal="center" vertical="center"/>
    </xf>
    <xf numFmtId="0" fontId="52" fillId="0" borderId="20" xfId="1" applyFont="1" applyAlignment="1">
      <alignment horizontal="justify" vertical="justify"/>
    </xf>
    <xf numFmtId="0" fontId="50" fillId="0" borderId="20" xfId="1" applyFont="1" applyAlignment="1">
      <alignment horizontal="justify" vertical="justify"/>
    </xf>
    <xf numFmtId="0" fontId="50" fillId="0" borderId="20" xfId="1" applyFont="1" applyAlignment="1">
      <alignment horizontal="left" vertical="top" wrapText="1"/>
    </xf>
    <xf numFmtId="0" fontId="50" fillId="0" borderId="20" xfId="1" applyFont="1" applyAlignment="1">
      <alignment horizontal="left" vertical="top"/>
    </xf>
    <xf numFmtId="0" fontId="52" fillId="0" borderId="20" xfId="1" applyFont="1"/>
    <xf numFmtId="0" fontId="52" fillId="0" borderId="20" xfId="1" applyFont="1" applyAlignment="1">
      <alignment horizontal="left" vertical="top"/>
    </xf>
    <xf numFmtId="0" fontId="54" fillId="0" borderId="20" xfId="1" applyFont="1" applyAlignment="1">
      <alignment vertical="center"/>
    </xf>
    <xf numFmtId="0" fontId="55" fillId="0" borderId="20" xfId="1" applyFont="1" applyAlignment="1">
      <alignment vertical="center"/>
    </xf>
    <xf numFmtId="0" fontId="46" fillId="0" borderId="20" xfId="1" applyFont="1" applyAlignment="1">
      <alignment horizontal="center" vertical="center"/>
    </xf>
    <xf numFmtId="0" fontId="53" fillId="0" borderId="20" xfId="1" applyFont="1" applyAlignment="1">
      <alignment horizontal="left" vertical="top"/>
    </xf>
    <xf numFmtId="0" fontId="56" fillId="0" borderId="20" xfId="1" applyFont="1"/>
    <xf numFmtId="0" fontId="46" fillId="0" borderId="20" xfId="1" applyFont="1" applyAlignment="1">
      <alignment horizontal="justify" vertical="justify"/>
    </xf>
    <xf numFmtId="0" fontId="13" fillId="10" borderId="5" xfId="0" applyFont="1" applyFill="1" applyBorder="1" applyAlignment="1">
      <alignment horizontal="center" vertical="center" wrapText="1"/>
    </xf>
    <xf numFmtId="0" fontId="37" fillId="11" borderId="27" xfId="1" applyFont="1" applyFill="1" applyBorder="1" applyAlignment="1">
      <alignment horizontal="center" vertical="center" wrapText="1"/>
    </xf>
    <xf numFmtId="0" fontId="37" fillId="0" borderId="27" xfId="1" applyFont="1" applyBorder="1" applyAlignment="1">
      <alignment horizontal="center" vertical="center" wrapText="1"/>
    </xf>
    <xf numFmtId="0" fontId="37" fillId="0" borderId="27" xfId="1" applyFont="1" applyBorder="1" applyAlignment="1">
      <alignment vertical="center" wrapText="1"/>
    </xf>
    <xf numFmtId="0" fontId="38" fillId="11" borderId="20" xfId="1" applyFont="1" applyFill="1" applyBorder="1" applyAlignment="1">
      <alignment vertical="center" wrapText="1"/>
    </xf>
    <xf numFmtId="0" fontId="41" fillId="0" borderId="20" xfId="1" applyFont="1" applyAlignment="1">
      <alignment horizontal="left" vertical="center"/>
    </xf>
    <xf numFmtId="0" fontId="31" fillId="0" borderId="20" xfId="1" applyFont="1" applyAlignment="1">
      <alignment horizontal="left" vertical="center"/>
    </xf>
    <xf numFmtId="0" fontId="43" fillId="0" borderId="20" xfId="1" applyFont="1" applyAlignment="1"/>
    <xf numFmtId="0" fontId="36" fillId="0" borderId="20" xfId="1" applyFont="1" applyBorder="1" applyAlignment="1">
      <alignment horizontal="left" vertical="center" wrapText="1"/>
    </xf>
    <xf numFmtId="0" fontId="39" fillId="11" borderId="27" xfId="1" applyFont="1" applyFill="1" applyBorder="1" applyAlignment="1">
      <alignment vertical="center" wrapText="1"/>
    </xf>
    <xf numFmtId="0" fontId="37" fillId="0" borderId="28" xfId="1" applyFont="1" applyBorder="1" applyAlignment="1">
      <alignment horizontal="center" vertical="center"/>
    </xf>
    <xf numFmtId="0" fontId="37" fillId="0" borderId="29" xfId="1" applyFont="1" applyBorder="1" applyAlignment="1">
      <alignment horizontal="center" vertical="center"/>
    </xf>
    <xf numFmtId="0" fontId="37" fillId="0" borderId="30" xfId="1" applyFont="1" applyBorder="1" applyAlignment="1">
      <alignment horizontal="center" vertical="center"/>
    </xf>
    <xf numFmtId="0" fontId="37" fillId="0" borderId="31" xfId="1" applyFont="1" applyBorder="1" applyAlignment="1">
      <alignment horizontal="center" vertical="center"/>
    </xf>
    <xf numFmtId="0" fontId="37" fillId="0" borderId="27" xfId="1" applyFont="1" applyBorder="1" applyAlignment="1">
      <alignment horizontal="center" vertical="center"/>
    </xf>
    <xf numFmtId="0" fontId="37" fillId="0" borderId="32" xfId="1" applyFont="1" applyBorder="1" applyAlignment="1">
      <alignment horizontal="center" vertical="center" wrapText="1"/>
    </xf>
    <xf numFmtId="0" fontId="37" fillId="0" borderId="33" xfId="1" applyFont="1" applyBorder="1" applyAlignment="1">
      <alignment horizontal="center" vertical="center" wrapText="1"/>
    </xf>
    <xf numFmtId="0" fontId="36" fillId="0" borderId="20" xfId="1" applyFont="1" applyAlignment="1">
      <alignment horizontal="justify" vertical="center"/>
    </xf>
    <xf numFmtId="0" fontId="36" fillId="0" borderId="20" xfId="1" applyFont="1" applyAlignment="1">
      <alignment horizontal="left" vertical="center" wrapText="1"/>
    </xf>
    <xf numFmtId="0" fontId="36" fillId="0" borderId="20" xfId="1" applyFont="1" applyAlignment="1">
      <alignment horizontal="left" vertical="center"/>
    </xf>
    <xf numFmtId="0" fontId="45" fillId="0" borderId="27" xfId="1" applyFont="1" applyBorder="1" applyAlignment="1">
      <alignment horizontal="center" vertical="center"/>
    </xf>
    <xf numFmtId="0" fontId="50" fillId="0" borderId="27" xfId="1" applyFont="1" applyBorder="1" applyAlignment="1">
      <alignment horizontal="center" vertical="center"/>
    </xf>
    <xf numFmtId="0" fontId="50" fillId="14" borderId="27" xfId="1" applyFont="1" applyFill="1" applyBorder="1" applyAlignment="1">
      <alignment horizontal="center" vertical="center"/>
    </xf>
    <xf numFmtId="0" fontId="49" fillId="0" borderId="27" xfId="1" applyFont="1" applyBorder="1" applyAlignment="1">
      <alignment vertical="center" wrapText="1"/>
    </xf>
    <xf numFmtId="0" fontId="49" fillId="0" borderId="27" xfId="1" applyFont="1" applyBorder="1" applyAlignment="1">
      <alignment horizontal="center" vertical="center" wrapText="1"/>
    </xf>
    <xf numFmtId="0" fontId="49" fillId="0" borderId="32" xfId="1" applyFont="1" applyBorder="1" applyAlignment="1">
      <alignment horizontal="center" vertical="center" wrapText="1"/>
    </xf>
    <xf numFmtId="0" fontId="49" fillId="0" borderId="33" xfId="1" applyFont="1" applyBorder="1" applyAlignment="1">
      <alignment horizontal="center" vertical="center" wrapText="1"/>
    </xf>
    <xf numFmtId="0" fontId="51" fillId="12" borderId="32" xfId="1" applyFont="1" applyFill="1" applyBorder="1" applyAlignment="1">
      <alignment horizontal="center" vertical="center" wrapText="1"/>
    </xf>
    <xf numFmtId="0" fontId="51" fillId="12" borderId="34" xfId="1" applyFont="1" applyFill="1" applyBorder="1" applyAlignment="1">
      <alignment horizontal="center" vertical="center" wrapText="1"/>
    </xf>
    <xf numFmtId="0" fontId="9" fillId="0" borderId="10" xfId="0" applyFont="1" applyBorder="1" applyAlignment="1">
      <alignment horizontal="center" vertical="center"/>
    </xf>
    <xf numFmtId="0" fontId="1" fillId="0" borderId="11" xfId="0" applyFont="1" applyBorder="1"/>
    <xf numFmtId="0" fontId="2" fillId="0" borderId="0" xfId="0" applyFont="1" applyAlignment="1">
      <alignment vertical="center"/>
    </xf>
    <xf numFmtId="0" fontId="0" fillId="0" borderId="0" xfId="0" applyFont="1" applyAlignment="1"/>
    <xf numFmtId="0" fontId="3" fillId="0" borderId="0" xfId="0" applyFont="1" applyAlignment="1">
      <alignment vertical="center"/>
    </xf>
    <xf numFmtId="0" fontId="12" fillId="0" borderId="4" xfId="0" applyFont="1" applyBorder="1" applyAlignment="1">
      <alignment horizontal="center" vertical="center" textRotation="90"/>
    </xf>
    <xf numFmtId="0" fontId="1" fillId="0" borderId="7" xfId="0" applyFont="1" applyBorder="1"/>
    <xf numFmtId="0" fontId="9" fillId="5" borderId="10" xfId="0" applyFont="1" applyFill="1" applyBorder="1" applyAlignment="1">
      <alignment horizontal="center" vertical="center"/>
    </xf>
    <xf numFmtId="0" fontId="1" fillId="0" borderId="12" xfId="0" applyFont="1" applyBorder="1"/>
    <xf numFmtId="0" fontId="11" fillId="0" borderId="4" xfId="0" applyFont="1" applyBorder="1" applyAlignment="1">
      <alignment horizontal="center" vertical="center"/>
    </xf>
    <xf numFmtId="0" fontId="1" fillId="0" borderId="6" xfId="0" applyFont="1" applyBorder="1"/>
    <xf numFmtId="0" fontId="9" fillId="2" borderId="1" xfId="0" applyFont="1" applyFill="1" applyBorder="1" applyAlignment="1">
      <alignment horizontal="center" vertical="center"/>
    </xf>
    <xf numFmtId="0" fontId="1" fillId="0" borderId="3" xfId="0" applyFont="1" applyBorder="1"/>
    <xf numFmtId="0" fontId="11" fillId="2" borderId="1" xfId="0" applyFont="1" applyFill="1" applyBorder="1" applyAlignment="1">
      <alignment horizontal="center" vertical="center" wrapText="1"/>
    </xf>
    <xf numFmtId="0" fontId="21" fillId="0" borderId="19" xfId="0" applyFont="1" applyBorder="1" applyAlignment="1">
      <alignment horizontal="center" vertical="center" wrapText="1"/>
    </xf>
    <xf numFmtId="0" fontId="1" fillId="0" borderId="19" xfId="0" applyFont="1" applyBorder="1"/>
    <xf numFmtId="0" fontId="4" fillId="0" borderId="13" xfId="0" applyFont="1" applyBorder="1" applyAlignment="1">
      <alignment horizontal="center" vertical="center"/>
    </xf>
    <xf numFmtId="0" fontId="1" fillId="0" borderId="14" xfId="0" applyFont="1" applyBorder="1"/>
    <xf numFmtId="0" fontId="1" fillId="0" borderId="15" xfId="0" applyFont="1" applyBorder="1"/>
    <xf numFmtId="0" fontId="1" fillId="0" borderId="16" xfId="0" applyFont="1" applyBorder="1"/>
    <xf numFmtId="0" fontId="4" fillId="0" borderId="1" xfId="0" applyFont="1" applyBorder="1"/>
    <xf numFmtId="0" fontId="3" fillId="0" borderId="13" xfId="0" applyFont="1" applyBorder="1" applyAlignment="1">
      <alignment horizontal="left" vertical="center"/>
    </xf>
    <xf numFmtId="0" fontId="1" fillId="0" borderId="18" xfId="0" applyFont="1" applyBorder="1"/>
    <xf numFmtId="9" fontId="18" fillId="0" borderId="4" xfId="0" applyNumberFormat="1" applyFont="1" applyBorder="1" applyAlignment="1">
      <alignment vertical="center"/>
    </xf>
    <xf numFmtId="0" fontId="3" fillId="0" borderId="1" xfId="0" applyFont="1" applyBorder="1" applyAlignment="1">
      <alignment vertical="center" wrapText="1"/>
    </xf>
    <xf numFmtId="0" fontId="3" fillId="0" borderId="13" xfId="0" applyFont="1" applyBorder="1" applyAlignment="1">
      <alignment horizontal="left" vertical="center" wrapText="1"/>
    </xf>
    <xf numFmtId="164" fontId="18" fillId="0" borderId="4" xfId="0" applyNumberFormat="1" applyFont="1" applyBorder="1" applyAlignment="1">
      <alignment vertical="center"/>
    </xf>
    <xf numFmtId="0" fontId="19" fillId="0" borderId="18" xfId="0" applyFont="1" applyBorder="1" applyAlignment="1">
      <alignment horizontal="center" vertical="center"/>
    </xf>
    <xf numFmtId="0" fontId="20" fillId="0" borderId="19" xfId="0" applyFont="1" applyBorder="1" applyAlignment="1">
      <alignment horizontal="center" vertical="center" wrapText="1"/>
    </xf>
    <xf numFmtId="166" fontId="9" fillId="5" borderId="1" xfId="0" applyNumberFormat="1" applyFont="1" applyFill="1" applyBorder="1" applyAlignment="1">
      <alignment horizontal="center" vertical="center" wrapText="1"/>
    </xf>
    <xf numFmtId="0" fontId="1" fillId="0" borderId="2" xfId="0" applyFont="1" applyBorder="1"/>
    <xf numFmtId="0" fontId="2" fillId="0" borderId="0" xfId="0" applyFont="1" applyAlignment="1">
      <alignment vertical="center" wrapText="1"/>
    </xf>
    <xf numFmtId="0" fontId="6" fillId="2" borderId="1" xfId="0" applyFont="1" applyFill="1" applyBorder="1" applyAlignment="1">
      <alignment horizontal="center" vertical="center" wrapText="1"/>
    </xf>
    <xf numFmtId="0" fontId="6" fillId="0" borderId="4" xfId="0" applyFont="1" applyBorder="1" applyAlignment="1">
      <alignment horizontal="center" vertical="center"/>
    </xf>
    <xf numFmtId="0" fontId="11" fillId="0" borderId="17" xfId="0" applyFont="1" applyBorder="1" applyAlignment="1">
      <alignment horizontal="center" vertical="center"/>
    </xf>
    <xf numFmtId="0" fontId="1" fillId="0" borderId="8" xfId="0" applyFont="1" applyBorder="1"/>
    <xf numFmtId="0" fontId="11" fillId="0" borderId="13" xfId="0" applyFont="1" applyBorder="1" applyAlignment="1">
      <alignment horizontal="center" vertical="center" wrapText="1"/>
    </xf>
    <xf numFmtId="0" fontId="4" fillId="0" borderId="4" xfId="0" applyFont="1" applyBorder="1" applyAlignment="1">
      <alignment horizontal="center" vertical="center"/>
    </xf>
    <xf numFmtId="10" fontId="19"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1" fillId="0" borderId="17" xfId="0" applyFont="1" applyBorder="1"/>
    <xf numFmtId="0" fontId="4" fillId="0" borderId="1" xfId="0" applyFont="1" applyBorder="1" applyAlignment="1">
      <alignment horizontal="center" vertical="center" wrapText="1"/>
    </xf>
    <xf numFmtId="17" fontId="4"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cellXfs>
  <cellStyles count="2">
    <cellStyle name="Normal" xfId="0" builtinId="0"/>
    <cellStyle name="Normal 10" xfId="1"/>
  </cellStyles>
  <dxfs count="67">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E06666"/>
          <bgColor rgb="FFE06666"/>
        </patternFill>
      </fill>
    </dxf>
    <dxf>
      <fill>
        <patternFill patternType="solid">
          <fgColor rgb="FFFF0000"/>
          <bgColor rgb="FFFF0000"/>
        </patternFill>
      </fill>
    </dxf>
    <dxf>
      <fill>
        <patternFill patternType="solid">
          <fgColor rgb="FFE06666"/>
          <bgColor rgb="FFE06666"/>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E06666"/>
          <bgColor rgb="FFE06666"/>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265341</xdr:colOff>
      <xdr:row>1</xdr:row>
      <xdr:rowOff>40821</xdr:rowOff>
    </xdr:from>
    <xdr:to>
      <xdr:col>2</xdr:col>
      <xdr:colOff>340180</xdr:colOff>
      <xdr:row>1</xdr:row>
      <xdr:rowOff>1006928</xdr:rowOff>
    </xdr:to>
    <xdr:pic>
      <xdr:nvPicPr>
        <xdr:cNvPr id="3" name="Imagen 7" descr="Descripción: logo-unicauc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41" y="307521"/>
          <a:ext cx="1017814"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8"/>
  <sheetViews>
    <sheetView tabSelected="1" zoomScale="70" zoomScaleNormal="70" workbookViewId="0">
      <selection activeCell="D19" sqref="D19"/>
    </sheetView>
  </sheetViews>
  <sheetFormatPr baseColWidth="10" defaultRowHeight="12.75" x14ac:dyDescent="0.2"/>
  <cols>
    <col min="1" max="1" width="5.5" style="200" customWidth="1"/>
    <col min="2" max="2" width="12.375" style="228" customWidth="1"/>
    <col min="3" max="3" width="34" style="229" customWidth="1"/>
    <col min="4" max="4" width="38.875" style="230" customWidth="1"/>
    <col min="5" max="5" width="39.125" style="225" customWidth="1"/>
    <col min="6" max="6" width="50.5" style="231" customWidth="1"/>
    <col min="7" max="16384" width="11" style="200"/>
  </cols>
  <sheetData>
    <row r="1" spans="1:6" ht="21" x14ac:dyDescent="0.35">
      <c r="A1" s="194"/>
      <c r="B1" s="195"/>
      <c r="C1" s="196"/>
      <c r="D1" s="197"/>
      <c r="E1" s="198"/>
      <c r="F1" s="199"/>
    </row>
    <row r="2" spans="1:6" ht="90.75" customHeight="1" x14ac:dyDescent="0.35">
      <c r="A2" s="194"/>
      <c r="B2" s="260" t="s">
        <v>723</v>
      </c>
      <c r="C2" s="260"/>
      <c r="D2" s="260"/>
      <c r="E2" s="260"/>
      <c r="F2" s="260"/>
    </row>
    <row r="3" spans="1:6" ht="90" customHeight="1" x14ac:dyDescent="0.35">
      <c r="A3" s="194"/>
      <c r="B3" s="261" t="s">
        <v>724</v>
      </c>
      <c r="C3" s="261"/>
      <c r="D3" s="261"/>
      <c r="E3" s="261"/>
      <c r="F3" s="261"/>
    </row>
    <row r="4" spans="1:6" ht="21" x14ac:dyDescent="0.35">
      <c r="A4" s="194"/>
      <c r="B4" s="262" t="s">
        <v>725</v>
      </c>
      <c r="C4" s="262"/>
      <c r="D4" s="262"/>
      <c r="E4" s="262"/>
      <c r="F4" s="262"/>
    </row>
    <row r="5" spans="1:6" ht="78" customHeight="1" x14ac:dyDescent="0.35">
      <c r="A5" s="194"/>
      <c r="B5" s="263" t="s">
        <v>726</v>
      </c>
      <c r="C5" s="263"/>
      <c r="D5" s="263"/>
      <c r="E5" s="263"/>
      <c r="F5" s="263"/>
    </row>
    <row r="6" spans="1:6" ht="21" x14ac:dyDescent="0.35">
      <c r="A6" s="194"/>
      <c r="B6" s="201"/>
      <c r="C6" s="201"/>
      <c r="D6" s="201"/>
      <c r="E6" s="201"/>
      <c r="F6" s="201"/>
    </row>
    <row r="7" spans="1:6" ht="21" x14ac:dyDescent="0.35">
      <c r="A7" s="194"/>
      <c r="B7" s="267" t="s">
        <v>727</v>
      </c>
      <c r="C7" s="267"/>
      <c r="D7" s="267"/>
      <c r="E7" s="267"/>
      <c r="F7" s="267"/>
    </row>
    <row r="8" spans="1:6" ht="21" x14ac:dyDescent="0.35">
      <c r="A8" s="194"/>
      <c r="B8" s="201"/>
      <c r="C8" s="201"/>
      <c r="D8" s="201"/>
      <c r="E8" s="201"/>
      <c r="F8" s="201"/>
    </row>
    <row r="9" spans="1:6" ht="21" x14ac:dyDescent="0.35">
      <c r="A9" s="194"/>
      <c r="B9" s="268" t="s">
        <v>728</v>
      </c>
      <c r="C9" s="268"/>
      <c r="D9" s="268"/>
      <c r="E9" s="268"/>
      <c r="F9" s="268"/>
    </row>
    <row r="10" spans="1:6" ht="41.25" x14ac:dyDescent="0.35">
      <c r="A10" s="194"/>
      <c r="B10" s="261" t="s">
        <v>0</v>
      </c>
      <c r="C10" s="269" t="s">
        <v>1</v>
      </c>
      <c r="D10" s="270"/>
      <c r="E10" s="202" t="s">
        <v>729</v>
      </c>
      <c r="F10" s="273" t="s">
        <v>2</v>
      </c>
    </row>
    <row r="11" spans="1:6" ht="40.5" x14ac:dyDescent="0.35">
      <c r="A11" s="194"/>
      <c r="B11" s="261"/>
      <c r="C11" s="271"/>
      <c r="D11" s="272"/>
      <c r="E11" s="203" t="s">
        <v>730</v>
      </c>
      <c r="F11" s="273"/>
    </row>
    <row r="12" spans="1:6" ht="96" customHeight="1" x14ac:dyDescent="0.35">
      <c r="A12" s="194"/>
      <c r="B12" s="203">
        <v>1</v>
      </c>
      <c r="C12" s="274" t="s">
        <v>716</v>
      </c>
      <c r="D12" s="275"/>
      <c r="E12" s="203" t="s">
        <v>731</v>
      </c>
      <c r="F12" s="203" t="s">
        <v>732</v>
      </c>
    </row>
    <row r="13" spans="1:6" ht="21" x14ac:dyDescent="0.35">
      <c r="A13" s="194"/>
      <c r="B13" s="204"/>
      <c r="C13" s="205"/>
      <c r="D13" s="206"/>
      <c r="E13" s="204"/>
      <c r="F13" s="207"/>
    </row>
    <row r="14" spans="1:6" ht="21" x14ac:dyDescent="0.35">
      <c r="A14" s="194"/>
      <c r="B14" s="276" t="s">
        <v>733</v>
      </c>
      <c r="C14" s="276"/>
      <c r="D14" s="276"/>
      <c r="E14" s="276"/>
      <c r="F14" s="276"/>
    </row>
    <row r="15" spans="1:6" ht="21" x14ac:dyDescent="0.35">
      <c r="A15" s="194"/>
      <c r="B15" s="208"/>
      <c r="C15" s="209"/>
      <c r="D15" s="210"/>
      <c r="E15" s="211"/>
      <c r="F15" s="212"/>
    </row>
    <row r="16" spans="1:6" ht="21" x14ac:dyDescent="0.35">
      <c r="A16" s="194"/>
      <c r="B16" s="208"/>
      <c r="C16" s="209"/>
      <c r="D16" s="210"/>
      <c r="E16" s="211"/>
      <c r="F16" s="212"/>
    </row>
    <row r="17" spans="1:7" ht="21" x14ac:dyDescent="0.35">
      <c r="A17" s="194"/>
      <c r="B17" s="195"/>
      <c r="C17" s="196" t="s">
        <v>35</v>
      </c>
      <c r="D17" s="197"/>
      <c r="E17" s="198"/>
      <c r="F17" s="213"/>
      <c r="G17" s="214"/>
    </row>
    <row r="18" spans="1:7" ht="21" customHeight="1" x14ac:dyDescent="0.35">
      <c r="A18" s="194"/>
      <c r="B18" s="195"/>
      <c r="C18" s="215" t="s">
        <v>734</v>
      </c>
      <c r="D18" s="216"/>
      <c r="E18" s="217"/>
      <c r="F18" s="212"/>
      <c r="G18" s="218"/>
    </row>
    <row r="19" spans="1:7" ht="21" x14ac:dyDescent="0.35">
      <c r="A19" s="194"/>
      <c r="B19" s="195"/>
      <c r="C19" s="199" t="s">
        <v>4</v>
      </c>
      <c r="D19" s="199"/>
      <c r="E19" s="277"/>
      <c r="F19" s="277"/>
      <c r="G19" s="219"/>
    </row>
    <row r="20" spans="1:7" ht="21" x14ac:dyDescent="0.35">
      <c r="A20" s="194"/>
      <c r="B20" s="195"/>
      <c r="C20" s="278" t="s">
        <v>5</v>
      </c>
      <c r="D20" s="278"/>
      <c r="E20" s="198"/>
      <c r="F20" s="212"/>
      <c r="G20" s="219"/>
    </row>
    <row r="21" spans="1:7" ht="21" x14ac:dyDescent="0.35">
      <c r="A21" s="194"/>
      <c r="B21" s="195"/>
      <c r="C21" s="220" t="s">
        <v>735</v>
      </c>
      <c r="D21" s="197"/>
      <c r="E21" s="198"/>
      <c r="F21" s="213"/>
      <c r="G21" s="214"/>
    </row>
    <row r="22" spans="1:7" x14ac:dyDescent="0.2">
      <c r="B22" s="221"/>
      <c r="C22" s="219"/>
      <c r="D22" s="222"/>
      <c r="E22" s="223"/>
      <c r="F22" s="214"/>
      <c r="G22" s="214"/>
    </row>
    <row r="23" spans="1:7" x14ac:dyDescent="0.2">
      <c r="B23" s="221"/>
      <c r="C23" s="224"/>
      <c r="D23" s="222"/>
      <c r="E23" s="223"/>
      <c r="F23" s="214"/>
      <c r="G23" s="214"/>
    </row>
    <row r="24" spans="1:7" x14ac:dyDescent="0.2">
      <c r="B24" s="221"/>
      <c r="C24" s="224"/>
      <c r="D24" s="222"/>
      <c r="E24" s="223"/>
      <c r="F24" s="214"/>
      <c r="G24" s="214"/>
    </row>
    <row r="25" spans="1:7" x14ac:dyDescent="0.2">
      <c r="B25" s="221"/>
      <c r="C25" s="264"/>
      <c r="D25" s="264"/>
      <c r="F25" s="226"/>
      <c r="G25" s="226"/>
    </row>
    <row r="26" spans="1:7" x14ac:dyDescent="0.2">
      <c r="B26" s="221"/>
      <c r="C26" s="265"/>
      <c r="D26" s="265"/>
      <c r="E26" s="222"/>
      <c r="F26" s="227"/>
      <c r="G26" s="227"/>
    </row>
    <row r="27" spans="1:7" x14ac:dyDescent="0.2">
      <c r="B27" s="221"/>
      <c r="C27" s="227"/>
      <c r="D27" s="222"/>
      <c r="E27" s="223"/>
      <c r="F27" s="219"/>
    </row>
    <row r="28" spans="1:7" ht="15.75" x14ac:dyDescent="0.25">
      <c r="B28" s="266"/>
      <c r="C28" s="266"/>
      <c r="D28" s="266"/>
      <c r="E28" s="266"/>
      <c r="F28" s="266"/>
    </row>
  </sheetData>
  <mergeCells count="16">
    <mergeCell ref="C26:D26"/>
    <mergeCell ref="B28:F28"/>
    <mergeCell ref="B7:F7"/>
    <mergeCell ref="B9:F9"/>
    <mergeCell ref="B10:B11"/>
    <mergeCell ref="C10:D11"/>
    <mergeCell ref="F10:F11"/>
    <mergeCell ref="C12:D12"/>
    <mergeCell ref="B14:F14"/>
    <mergeCell ref="E19:F19"/>
    <mergeCell ref="C20:D20"/>
    <mergeCell ref="B2:F2"/>
    <mergeCell ref="B3:F3"/>
    <mergeCell ref="B4:F4"/>
    <mergeCell ref="B5:F5"/>
    <mergeCell ref="C25:D2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998"/>
  <sheetViews>
    <sheetView topLeftCell="A16" zoomScale="60" zoomScaleNormal="60" workbookViewId="0">
      <selection activeCell="C49" sqref="C49"/>
    </sheetView>
  </sheetViews>
  <sheetFormatPr baseColWidth="10" defaultColWidth="10" defaultRowHeight="15" customHeight="1" x14ac:dyDescent="0.2"/>
  <cols>
    <col min="1" max="1" width="10" style="255" customWidth="1"/>
    <col min="2" max="2" width="83" style="258" customWidth="1"/>
    <col min="3" max="3" width="22.25" style="258" customWidth="1"/>
    <col min="4" max="4" width="107.75" style="258" customWidth="1"/>
    <col min="5" max="16384" width="10" style="237"/>
  </cols>
  <sheetData>
    <row r="1" spans="1:4" s="233" customFormat="1" ht="27.75" x14ac:dyDescent="0.2">
      <c r="A1" s="232"/>
      <c r="B1" s="279" t="s">
        <v>6</v>
      </c>
      <c r="C1" s="279"/>
      <c r="D1" s="279"/>
    </row>
    <row r="2" spans="1:4" s="233" customFormat="1" ht="27.75" x14ac:dyDescent="0.2">
      <c r="A2" s="232"/>
      <c r="B2" s="279" t="s">
        <v>736</v>
      </c>
      <c r="C2" s="279"/>
      <c r="D2" s="279"/>
    </row>
    <row r="3" spans="1:4" s="233" customFormat="1" ht="27.75" x14ac:dyDescent="0.2">
      <c r="A3" s="232"/>
      <c r="B3" s="279" t="s">
        <v>737</v>
      </c>
      <c r="C3" s="279"/>
      <c r="D3" s="279"/>
    </row>
    <row r="4" spans="1:4" s="233" customFormat="1" ht="27.75" x14ac:dyDescent="0.2">
      <c r="A4" s="232"/>
      <c r="B4" s="279" t="s">
        <v>738</v>
      </c>
      <c r="C4" s="279"/>
      <c r="D4" s="279"/>
    </row>
    <row r="5" spans="1:4" s="233" customFormat="1" ht="30.95" customHeight="1" x14ac:dyDescent="0.2">
      <c r="A5" s="232"/>
      <c r="B5" s="234" t="s">
        <v>751</v>
      </c>
      <c r="C5" s="235"/>
      <c r="D5" s="235"/>
    </row>
    <row r="6" spans="1:4" s="233" customFormat="1" ht="33" customHeight="1" x14ac:dyDescent="0.2">
      <c r="A6" s="232"/>
      <c r="B6" s="282" t="s">
        <v>725</v>
      </c>
      <c r="C6" s="282"/>
      <c r="D6" s="282"/>
    </row>
    <row r="7" spans="1:4" s="233" customFormat="1" ht="125.25" customHeight="1" x14ac:dyDescent="0.2">
      <c r="A7" s="236"/>
      <c r="B7" s="283" t="s">
        <v>724</v>
      </c>
      <c r="C7" s="283"/>
      <c r="D7" s="283"/>
    </row>
    <row r="8" spans="1:4" ht="49.5" customHeight="1" x14ac:dyDescent="0.2">
      <c r="A8" s="279" t="s">
        <v>7</v>
      </c>
      <c r="B8" s="279" t="s">
        <v>8</v>
      </c>
      <c r="C8" s="279">
        <v>1</v>
      </c>
      <c r="D8" s="279"/>
    </row>
    <row r="9" spans="1:4" ht="55.5" customHeight="1" x14ac:dyDescent="0.2">
      <c r="A9" s="279"/>
      <c r="B9" s="279"/>
      <c r="C9" s="284" t="s">
        <v>716</v>
      </c>
      <c r="D9" s="285"/>
    </row>
    <row r="10" spans="1:4" ht="45.6" customHeight="1" x14ac:dyDescent="0.2">
      <c r="A10" s="279"/>
      <c r="B10" s="238" t="s">
        <v>9</v>
      </c>
      <c r="C10" s="238" t="s">
        <v>10</v>
      </c>
      <c r="D10" s="239" t="s">
        <v>67</v>
      </c>
    </row>
    <row r="11" spans="1:4" ht="30" x14ac:dyDescent="0.2">
      <c r="A11" s="240"/>
      <c r="B11" s="286" t="s">
        <v>11</v>
      </c>
      <c r="C11" s="287"/>
      <c r="D11" s="287"/>
    </row>
    <row r="12" spans="1:4" ht="39.6" customHeight="1" x14ac:dyDescent="0.2">
      <c r="A12" s="240">
        <v>1</v>
      </c>
      <c r="B12" s="241" t="s">
        <v>739</v>
      </c>
      <c r="C12" s="242" t="s">
        <v>12</v>
      </c>
      <c r="D12" s="242"/>
    </row>
    <row r="13" spans="1:4" ht="30" x14ac:dyDescent="0.2">
      <c r="A13" s="240">
        <v>2</v>
      </c>
      <c r="B13" s="241" t="s">
        <v>740</v>
      </c>
      <c r="C13" s="242" t="s">
        <v>12</v>
      </c>
      <c r="D13" s="243"/>
    </row>
    <row r="14" spans="1:4" ht="39.6" customHeight="1" x14ac:dyDescent="0.2">
      <c r="A14" s="240">
        <v>3</v>
      </c>
      <c r="B14" s="241" t="s">
        <v>13</v>
      </c>
      <c r="C14" s="242" t="s">
        <v>12</v>
      </c>
      <c r="D14" s="242"/>
    </row>
    <row r="15" spans="1:4" ht="39.6" customHeight="1" x14ac:dyDescent="0.2">
      <c r="A15" s="240">
        <v>4</v>
      </c>
      <c r="B15" s="241" t="s">
        <v>14</v>
      </c>
      <c r="C15" s="242" t="s">
        <v>12</v>
      </c>
      <c r="D15" s="242"/>
    </row>
    <row r="16" spans="1:4" ht="39.6" customHeight="1" x14ac:dyDescent="0.2">
      <c r="A16" s="240">
        <v>5</v>
      </c>
      <c r="B16" s="241" t="s">
        <v>15</v>
      </c>
      <c r="C16" s="242" t="s">
        <v>12</v>
      </c>
      <c r="D16" s="242"/>
    </row>
    <row r="17" spans="1:4" ht="60" x14ac:dyDescent="0.2">
      <c r="A17" s="240">
        <v>6</v>
      </c>
      <c r="B17" s="244" t="s">
        <v>741</v>
      </c>
      <c r="C17" s="243" t="s">
        <v>12</v>
      </c>
      <c r="D17" s="243"/>
    </row>
    <row r="18" spans="1:4" ht="39.6" customHeight="1" x14ac:dyDescent="0.2">
      <c r="A18" s="240">
        <v>7</v>
      </c>
      <c r="B18" s="241" t="s">
        <v>16</v>
      </c>
      <c r="C18" s="242" t="s">
        <v>12</v>
      </c>
      <c r="D18" s="242"/>
    </row>
    <row r="19" spans="1:4" ht="90" x14ac:dyDescent="0.2">
      <c r="A19" s="240">
        <v>8</v>
      </c>
      <c r="B19" s="244" t="s">
        <v>742</v>
      </c>
      <c r="C19" s="242" t="s">
        <v>12</v>
      </c>
      <c r="D19" s="242"/>
    </row>
    <row r="20" spans="1:4" ht="39.6" customHeight="1" x14ac:dyDescent="0.2">
      <c r="A20" s="240">
        <v>9</v>
      </c>
      <c r="B20" s="241" t="s">
        <v>743</v>
      </c>
      <c r="C20" s="243" t="s">
        <v>12</v>
      </c>
      <c r="D20" s="242"/>
    </row>
    <row r="21" spans="1:4" ht="39.6" customHeight="1" x14ac:dyDescent="0.2">
      <c r="A21" s="240">
        <v>10</v>
      </c>
      <c r="B21" s="241" t="s">
        <v>744</v>
      </c>
      <c r="C21" s="243" t="s">
        <v>12</v>
      </c>
      <c r="D21" s="242"/>
    </row>
    <row r="22" spans="1:4" ht="39.6" customHeight="1" x14ac:dyDescent="0.2">
      <c r="A22" s="240">
        <v>11</v>
      </c>
      <c r="B22" s="244" t="s">
        <v>745</v>
      </c>
      <c r="C22" s="243" t="s">
        <v>12</v>
      </c>
      <c r="D22" s="243"/>
    </row>
    <row r="23" spans="1:4" ht="39.6" customHeight="1" x14ac:dyDescent="0.2">
      <c r="A23" s="240">
        <v>12</v>
      </c>
      <c r="B23" s="241" t="s">
        <v>17</v>
      </c>
      <c r="C23" s="243" t="s">
        <v>12</v>
      </c>
      <c r="D23" s="242"/>
    </row>
    <row r="24" spans="1:4" s="245" customFormat="1" ht="30" x14ac:dyDescent="0.2">
      <c r="A24" s="280" t="s">
        <v>19</v>
      </c>
      <c r="B24" s="280"/>
      <c r="C24" s="281" t="s">
        <v>746</v>
      </c>
      <c r="D24" s="281"/>
    </row>
    <row r="25" spans="1:4" ht="20.25" customHeight="1" x14ac:dyDescent="0.2">
      <c r="A25" s="246"/>
      <c r="B25" s="247"/>
      <c r="C25" s="247"/>
      <c r="D25" s="247"/>
    </row>
    <row r="26" spans="1:4" ht="18.75" customHeight="1" x14ac:dyDescent="0.2">
      <c r="A26" s="246"/>
      <c r="B26" s="248"/>
      <c r="C26" s="248"/>
      <c r="D26" s="248"/>
    </row>
    <row r="27" spans="1:4" ht="18.75" customHeight="1" x14ac:dyDescent="0.2">
      <c r="A27" s="246"/>
      <c r="B27" s="248"/>
      <c r="C27" s="248"/>
      <c r="D27" s="248"/>
    </row>
    <row r="28" spans="1:4" ht="31.5" customHeight="1" x14ac:dyDescent="0.2">
      <c r="A28" s="246"/>
      <c r="B28" s="247" t="s">
        <v>35</v>
      </c>
      <c r="C28" s="247"/>
      <c r="D28" s="247"/>
    </row>
    <row r="29" spans="1:4" ht="37.5" customHeight="1" x14ac:dyDescent="0.2">
      <c r="A29" s="246"/>
      <c r="B29" s="249" t="s">
        <v>3</v>
      </c>
      <c r="C29" s="250"/>
      <c r="D29" s="250"/>
    </row>
    <row r="30" spans="1:4" ht="27" customHeight="1" x14ac:dyDescent="0.4">
      <c r="A30" s="246"/>
      <c r="B30" s="251" t="s">
        <v>747</v>
      </c>
      <c r="C30" s="251"/>
      <c r="D30" s="251"/>
    </row>
    <row r="31" spans="1:4" ht="27" customHeight="1" x14ac:dyDescent="0.2">
      <c r="A31" s="246"/>
      <c r="B31" s="252" t="s">
        <v>72</v>
      </c>
      <c r="C31" s="252"/>
      <c r="D31" s="252"/>
    </row>
    <row r="32" spans="1:4" ht="31.5" customHeight="1" x14ac:dyDescent="0.2">
      <c r="A32" s="246"/>
      <c r="B32" s="253" t="s">
        <v>748</v>
      </c>
      <c r="C32" s="254"/>
      <c r="D32" s="254"/>
    </row>
    <row r="33" spans="1:4" ht="14.25" customHeight="1" x14ac:dyDescent="0.4">
      <c r="A33" s="246"/>
      <c r="B33" s="251"/>
      <c r="C33" s="251"/>
      <c r="D33" s="251"/>
    </row>
    <row r="34" spans="1:4" ht="14.25" customHeight="1" x14ac:dyDescent="0.2">
      <c r="B34" s="256"/>
      <c r="C34" s="256"/>
      <c r="D34" s="256"/>
    </row>
    <row r="35" spans="1:4" ht="14.25" customHeight="1" x14ac:dyDescent="0.25">
      <c r="B35" s="257"/>
      <c r="C35" s="257"/>
      <c r="D35" s="257"/>
    </row>
    <row r="36" spans="1:4" ht="14.25" customHeight="1" x14ac:dyDescent="0.25">
      <c r="B36" s="257"/>
      <c r="C36" s="257"/>
      <c r="D36" s="257"/>
    </row>
    <row r="37" spans="1:4" ht="14.25" customHeight="1" x14ac:dyDescent="0.25">
      <c r="B37" s="257"/>
      <c r="C37" s="257"/>
      <c r="D37" s="257"/>
    </row>
    <row r="38" spans="1:4" ht="12.75" x14ac:dyDescent="0.2"/>
    <row r="39" spans="1:4" ht="12.75" x14ac:dyDescent="0.2"/>
    <row r="40" spans="1:4" ht="12.75" x14ac:dyDescent="0.2"/>
    <row r="41" spans="1:4" ht="12.75" x14ac:dyDescent="0.2"/>
    <row r="42" spans="1:4" ht="12.75" x14ac:dyDescent="0.2"/>
    <row r="43" spans="1:4" s="258" customFormat="1" ht="12.75" x14ac:dyDescent="0.2">
      <c r="A43" s="255"/>
    </row>
    <row r="44" spans="1:4" s="258" customFormat="1" ht="12.75" x14ac:dyDescent="0.2">
      <c r="A44" s="255"/>
    </row>
    <row r="45" spans="1:4" s="258" customFormat="1" ht="12.75" x14ac:dyDescent="0.2">
      <c r="A45" s="255"/>
    </row>
    <row r="46" spans="1:4" s="258" customFormat="1" ht="12.75" x14ac:dyDescent="0.2">
      <c r="A46" s="255"/>
    </row>
    <row r="47" spans="1:4" s="258" customFormat="1" ht="12.75" x14ac:dyDescent="0.2">
      <c r="A47" s="255"/>
    </row>
    <row r="48" spans="1:4"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sheetData>
  <mergeCells count="13">
    <mergeCell ref="B1:D1"/>
    <mergeCell ref="B2:D2"/>
    <mergeCell ref="B3:D3"/>
    <mergeCell ref="B4:D4"/>
    <mergeCell ref="A24:B24"/>
    <mergeCell ref="C24:D24"/>
    <mergeCell ref="B6:D6"/>
    <mergeCell ref="B7:D7"/>
    <mergeCell ref="A8:A10"/>
    <mergeCell ref="B8:B9"/>
    <mergeCell ref="C8:D8"/>
    <mergeCell ref="C9:D9"/>
    <mergeCell ref="B11:D11"/>
  </mergeCells>
  <conditionalFormatting sqref="C24:D24">
    <cfRule type="cellIs" dxfId="66" priority="1" operator="equal">
      <formula>"NO HABIL"</formula>
    </cfRule>
  </conditionalFormatting>
  <printOptions horizontalCentered="1" verticalCentered="1"/>
  <pageMargins left="0.59055118110236227" right="0.59055118110236227" top="0.59055118110236227" bottom="0.59055118110236227" header="0" footer="0"/>
  <pageSetup paperSize="14" scale="1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sheetPr>
  <dimension ref="A1:Z995"/>
  <sheetViews>
    <sheetView topLeftCell="A19" zoomScale="70" zoomScaleNormal="70" workbookViewId="0">
      <selection activeCell="D36" sqref="D36"/>
    </sheetView>
  </sheetViews>
  <sheetFormatPr baseColWidth="10" defaultColWidth="12.625" defaultRowHeight="15" customHeight="1" x14ac:dyDescent="0.2"/>
  <cols>
    <col min="1" max="1" width="12.625" customWidth="1"/>
    <col min="2" max="2" width="109.125" customWidth="1"/>
    <col min="3" max="3" width="13.75" customWidth="1"/>
    <col min="4" max="4" width="77.5" customWidth="1"/>
    <col min="5" max="24" width="10" customWidth="1"/>
  </cols>
  <sheetData>
    <row r="1" spans="1:24" ht="14.25" customHeight="1" x14ac:dyDescent="0.2">
      <c r="A1" s="332" t="s">
        <v>6</v>
      </c>
      <c r="B1" s="332"/>
      <c r="C1" s="332"/>
      <c r="D1" s="332"/>
      <c r="E1" s="5"/>
      <c r="F1" s="5"/>
      <c r="G1" s="5"/>
      <c r="H1" s="5"/>
      <c r="I1" s="5"/>
      <c r="J1" s="5"/>
      <c r="K1" s="5"/>
      <c r="L1" s="5"/>
      <c r="M1" s="5"/>
      <c r="N1" s="5"/>
      <c r="O1" s="5"/>
      <c r="P1" s="5"/>
      <c r="Q1" s="5"/>
      <c r="R1" s="5"/>
      <c r="S1" s="5"/>
      <c r="T1" s="5"/>
      <c r="U1" s="5"/>
      <c r="V1" s="5"/>
      <c r="W1" s="5"/>
    </row>
    <row r="2" spans="1:24" ht="14.25" customHeight="1" x14ac:dyDescent="0.2">
      <c r="A2" s="332" t="s">
        <v>21</v>
      </c>
      <c r="B2" s="332"/>
      <c r="C2" s="332"/>
      <c r="D2" s="332"/>
      <c r="E2" s="5"/>
      <c r="F2" s="5"/>
      <c r="G2" s="5"/>
      <c r="H2" s="5"/>
      <c r="I2" s="5"/>
      <c r="J2" s="5"/>
      <c r="K2" s="5"/>
      <c r="L2" s="5"/>
      <c r="M2" s="5"/>
      <c r="N2" s="5"/>
      <c r="O2" s="5"/>
      <c r="P2" s="5"/>
      <c r="Q2" s="5"/>
      <c r="R2" s="5"/>
      <c r="S2" s="5"/>
      <c r="T2" s="5"/>
      <c r="U2" s="5"/>
      <c r="V2" s="5"/>
      <c r="W2" s="5"/>
    </row>
    <row r="3" spans="1:24" ht="14.25" customHeight="1" x14ac:dyDescent="0.2">
      <c r="A3" s="292"/>
      <c r="B3" s="291"/>
      <c r="C3" s="3"/>
      <c r="D3" s="3"/>
      <c r="E3" s="5"/>
      <c r="F3" s="5"/>
      <c r="G3" s="5"/>
      <c r="H3" s="5"/>
      <c r="I3" s="5"/>
      <c r="J3" s="5"/>
      <c r="K3" s="5"/>
      <c r="L3" s="5"/>
      <c r="M3" s="5"/>
      <c r="N3" s="5"/>
      <c r="O3" s="5"/>
      <c r="P3" s="5"/>
      <c r="Q3" s="5"/>
      <c r="R3" s="5"/>
      <c r="S3" s="5"/>
      <c r="T3" s="5"/>
      <c r="U3" s="5"/>
      <c r="V3" s="5"/>
      <c r="W3" s="5"/>
    </row>
    <row r="4" spans="1:24" ht="14.25" customHeight="1" x14ac:dyDescent="0.2">
      <c r="A4" s="332" t="s">
        <v>709</v>
      </c>
      <c r="B4" s="332"/>
      <c r="C4" s="332"/>
      <c r="D4" s="332"/>
      <c r="E4" s="5"/>
      <c r="F4" s="5"/>
      <c r="G4" s="5"/>
      <c r="H4" s="5"/>
      <c r="I4" s="5"/>
      <c r="J4" s="5"/>
      <c r="K4" s="5"/>
      <c r="L4" s="5"/>
      <c r="M4" s="5"/>
      <c r="N4" s="5"/>
      <c r="O4" s="5"/>
      <c r="P4" s="5"/>
      <c r="Q4" s="5"/>
      <c r="R4" s="5"/>
      <c r="S4" s="5"/>
      <c r="T4" s="5"/>
      <c r="U4" s="5"/>
      <c r="V4" s="5"/>
      <c r="W4" s="5"/>
    </row>
    <row r="5" spans="1:24" ht="14.25" customHeight="1" x14ac:dyDescent="0.2">
      <c r="A5" s="332" t="s">
        <v>22</v>
      </c>
      <c r="B5" s="332"/>
      <c r="C5" s="332"/>
      <c r="D5" s="332"/>
      <c r="E5" s="5"/>
      <c r="F5" s="5"/>
      <c r="G5" s="5"/>
      <c r="H5" s="5"/>
      <c r="I5" s="5"/>
      <c r="J5" s="5"/>
      <c r="K5" s="5"/>
      <c r="L5" s="5"/>
      <c r="M5" s="5"/>
      <c r="N5" s="5"/>
      <c r="O5" s="5"/>
      <c r="P5" s="5"/>
      <c r="Q5" s="5"/>
      <c r="R5" s="5"/>
      <c r="S5" s="5"/>
      <c r="T5" s="5"/>
      <c r="U5" s="5"/>
      <c r="V5" s="5"/>
      <c r="W5" s="5"/>
    </row>
    <row r="6" spans="1:24" ht="14.25" customHeight="1" x14ac:dyDescent="0.2">
      <c r="A6" s="292"/>
      <c r="B6" s="291"/>
      <c r="C6" s="3"/>
      <c r="D6" s="3"/>
      <c r="E6" s="5"/>
      <c r="F6" s="5"/>
      <c r="G6" s="5"/>
      <c r="H6" s="5"/>
      <c r="I6" s="5"/>
      <c r="J6" s="5"/>
      <c r="K6" s="5"/>
      <c r="L6" s="5"/>
      <c r="M6" s="5"/>
      <c r="N6" s="5"/>
      <c r="O6" s="5"/>
      <c r="P6" s="5"/>
      <c r="Q6" s="5"/>
      <c r="R6" s="5"/>
      <c r="S6" s="5"/>
      <c r="T6" s="5"/>
      <c r="U6" s="5"/>
      <c r="V6" s="5"/>
      <c r="W6" s="5"/>
    </row>
    <row r="7" spans="1:24" ht="99" customHeight="1" x14ac:dyDescent="0.2">
      <c r="A7" s="333" t="s">
        <v>710</v>
      </c>
      <c r="B7" s="333"/>
      <c r="C7" s="333"/>
      <c r="D7" s="333"/>
      <c r="E7" s="5"/>
      <c r="F7" s="5"/>
      <c r="G7" s="5"/>
      <c r="H7" s="5"/>
      <c r="I7" s="5"/>
      <c r="J7" s="5"/>
      <c r="K7" s="5"/>
      <c r="L7" s="5"/>
      <c r="M7" s="5"/>
      <c r="N7" s="5"/>
      <c r="O7" s="5"/>
      <c r="P7" s="5"/>
      <c r="Q7" s="5"/>
      <c r="R7" s="5"/>
      <c r="S7" s="5"/>
      <c r="T7" s="5"/>
      <c r="U7" s="5"/>
      <c r="V7" s="5"/>
      <c r="W7" s="5"/>
    </row>
    <row r="8" spans="1:24" ht="14.25" customHeight="1" x14ac:dyDescent="0.2">
      <c r="A8" s="16"/>
      <c r="B8" s="16"/>
      <c r="C8" s="17"/>
      <c r="D8" s="17"/>
      <c r="E8" s="5"/>
      <c r="F8" s="5"/>
      <c r="G8" s="5"/>
      <c r="H8" s="5"/>
      <c r="I8" s="5"/>
      <c r="J8" s="5"/>
      <c r="K8" s="5"/>
      <c r="L8" s="5"/>
      <c r="M8" s="5"/>
      <c r="N8" s="5"/>
      <c r="O8" s="5"/>
      <c r="P8" s="5"/>
      <c r="Q8" s="5"/>
      <c r="R8" s="5"/>
      <c r="S8" s="5"/>
      <c r="T8" s="5"/>
      <c r="U8" s="5"/>
      <c r="V8" s="5"/>
      <c r="W8" s="5"/>
    </row>
    <row r="9" spans="1:24" ht="14.25" customHeight="1" x14ac:dyDescent="0.2">
      <c r="A9" s="297" t="s">
        <v>7</v>
      </c>
      <c r="B9" s="297" t="s">
        <v>8</v>
      </c>
      <c r="C9" s="299">
        <v>1</v>
      </c>
      <c r="D9" s="300"/>
      <c r="E9" s="5"/>
      <c r="F9" s="5"/>
      <c r="G9" s="5"/>
      <c r="H9" s="5"/>
      <c r="I9" s="5"/>
      <c r="J9" s="5"/>
      <c r="K9" s="5"/>
      <c r="L9" s="5"/>
      <c r="M9" s="5"/>
      <c r="N9" s="5"/>
      <c r="O9" s="5"/>
      <c r="P9" s="5"/>
      <c r="Q9" s="5"/>
      <c r="R9" s="5"/>
      <c r="S9" s="5"/>
      <c r="T9" s="5"/>
      <c r="U9" s="5"/>
      <c r="V9" s="5"/>
      <c r="W9" s="5"/>
    </row>
    <row r="10" spans="1:24" ht="14.25" customHeight="1" x14ac:dyDescent="0.2">
      <c r="A10" s="298"/>
      <c r="B10" s="294"/>
      <c r="C10" s="301" t="s">
        <v>716</v>
      </c>
      <c r="D10" s="300"/>
      <c r="E10" s="5"/>
      <c r="F10" s="5"/>
      <c r="G10" s="5"/>
      <c r="H10" s="5"/>
      <c r="I10" s="5"/>
      <c r="J10" s="5"/>
      <c r="K10" s="5"/>
      <c r="L10" s="5"/>
      <c r="M10" s="5"/>
      <c r="N10" s="5"/>
      <c r="O10" s="5"/>
      <c r="P10" s="5"/>
      <c r="Q10" s="5"/>
      <c r="R10" s="5"/>
      <c r="S10" s="5"/>
      <c r="T10" s="5"/>
      <c r="U10" s="5"/>
      <c r="V10" s="5"/>
      <c r="W10" s="5"/>
      <c r="X10" s="5"/>
    </row>
    <row r="11" spans="1:24" ht="14.25" customHeight="1" x14ac:dyDescent="0.2">
      <c r="A11" s="294"/>
      <c r="B11" s="19" t="s">
        <v>9</v>
      </c>
      <c r="C11" s="19" t="s">
        <v>10</v>
      </c>
      <c r="D11" s="20" t="s">
        <v>23</v>
      </c>
      <c r="E11" s="5"/>
      <c r="F11" s="5"/>
      <c r="G11" s="5"/>
      <c r="H11" s="5"/>
      <c r="I11" s="5"/>
      <c r="J11" s="5"/>
      <c r="K11" s="5"/>
      <c r="L11" s="5"/>
      <c r="M11" s="5"/>
      <c r="N11" s="5"/>
      <c r="O11" s="5"/>
      <c r="P11" s="5"/>
      <c r="Q11" s="5"/>
      <c r="R11" s="5"/>
      <c r="S11" s="5"/>
      <c r="T11" s="5"/>
      <c r="U11" s="5"/>
      <c r="V11" s="5"/>
      <c r="W11" s="5"/>
      <c r="X11" s="5"/>
    </row>
    <row r="12" spans="1:24" ht="14.25" customHeight="1" x14ac:dyDescent="0.2">
      <c r="A12" s="6" t="s">
        <v>711</v>
      </c>
      <c r="B12" s="21" t="s">
        <v>24</v>
      </c>
      <c r="C12" s="22"/>
      <c r="D12" s="23"/>
      <c r="E12" s="5"/>
      <c r="F12" s="5"/>
      <c r="G12" s="5"/>
      <c r="H12" s="5"/>
      <c r="I12" s="5"/>
      <c r="J12" s="5"/>
      <c r="K12" s="5"/>
      <c r="L12" s="5"/>
      <c r="M12" s="5"/>
      <c r="N12" s="5"/>
      <c r="O12" s="5"/>
      <c r="P12" s="5"/>
      <c r="Q12" s="5"/>
      <c r="R12" s="5"/>
      <c r="S12" s="5"/>
      <c r="T12" s="5"/>
      <c r="U12" s="5"/>
      <c r="V12" s="5"/>
      <c r="W12" s="5"/>
      <c r="X12" s="5"/>
    </row>
    <row r="13" spans="1:24" ht="1.5" customHeight="1" x14ac:dyDescent="0.2">
      <c r="A13" s="6" t="s">
        <v>712</v>
      </c>
      <c r="B13" s="21" t="s">
        <v>26</v>
      </c>
      <c r="C13" s="22"/>
      <c r="D13" s="23"/>
      <c r="E13" s="5"/>
      <c r="F13" s="5"/>
      <c r="G13" s="5"/>
      <c r="H13" s="5"/>
      <c r="I13" s="5"/>
      <c r="J13" s="5"/>
      <c r="K13" s="5"/>
      <c r="L13" s="5"/>
      <c r="M13" s="5"/>
      <c r="N13" s="5"/>
      <c r="O13" s="5"/>
      <c r="P13" s="5"/>
      <c r="Q13" s="5"/>
      <c r="R13" s="5"/>
      <c r="S13" s="5"/>
      <c r="T13" s="5"/>
      <c r="U13" s="5"/>
      <c r="V13" s="5"/>
      <c r="W13" s="5"/>
      <c r="X13" s="5"/>
    </row>
    <row r="14" spans="1:24" ht="409.5" x14ac:dyDescent="0.2">
      <c r="A14" s="293" t="s">
        <v>26</v>
      </c>
      <c r="B14" s="24" t="s">
        <v>713</v>
      </c>
      <c r="C14" s="180" t="s">
        <v>12</v>
      </c>
      <c r="D14" s="179" t="s">
        <v>750</v>
      </c>
      <c r="E14" s="5"/>
      <c r="F14" s="5"/>
      <c r="G14" s="5"/>
      <c r="H14" s="5"/>
      <c r="I14" s="5"/>
      <c r="J14" s="5"/>
      <c r="K14" s="5"/>
      <c r="L14" s="5"/>
      <c r="M14" s="5"/>
      <c r="N14" s="5"/>
      <c r="O14" s="5"/>
      <c r="P14" s="5"/>
      <c r="Q14" s="5"/>
      <c r="R14" s="5"/>
      <c r="S14" s="5"/>
      <c r="T14" s="5"/>
      <c r="U14" s="5"/>
      <c r="V14" s="5"/>
      <c r="W14" s="5"/>
      <c r="X14" s="5"/>
    </row>
    <row r="15" spans="1:24" ht="14.25" customHeight="1" x14ac:dyDescent="0.2">
      <c r="A15" s="298"/>
      <c r="B15" s="26" t="str">
        <f>"VALOR TOTAL EJECUTADO 
PO = " &amp;TEXT(VTE!$D$4,"$0.000")</f>
        <v>VALOR TOTAL EJECUTADO 
PO = $53.519.060</v>
      </c>
      <c r="C15" s="25" t="str">
        <f>+IF(D15&gt;=VTE!$D$4,"SI","NO")</f>
        <v>SI</v>
      </c>
      <c r="D15" s="189">
        <f>+VTE!G4</f>
        <v>92025063</v>
      </c>
      <c r="E15" s="5"/>
      <c r="F15" s="5"/>
      <c r="G15" s="5"/>
      <c r="H15" s="5"/>
      <c r="I15" s="5"/>
      <c r="J15" s="5"/>
      <c r="K15" s="5"/>
      <c r="L15" s="5"/>
      <c r="M15" s="5"/>
      <c r="N15" s="5"/>
      <c r="O15" s="5"/>
      <c r="P15" s="5"/>
      <c r="Q15" s="5"/>
      <c r="R15" s="5"/>
      <c r="S15" s="5"/>
      <c r="T15" s="5"/>
      <c r="U15" s="5"/>
      <c r="V15" s="5"/>
      <c r="W15" s="5"/>
      <c r="X15" s="5"/>
    </row>
    <row r="16" spans="1:24" ht="120" customHeight="1" x14ac:dyDescent="0.2">
      <c r="A16" s="298"/>
      <c r="B16" s="27" t="s">
        <v>27</v>
      </c>
      <c r="C16" s="25" t="s">
        <v>12</v>
      </c>
      <c r="D16" s="190" t="s">
        <v>720</v>
      </c>
      <c r="E16" s="5"/>
      <c r="F16" s="5"/>
      <c r="G16" s="5"/>
      <c r="H16" s="5"/>
      <c r="I16" s="5"/>
      <c r="J16" s="5"/>
      <c r="K16" s="5"/>
      <c r="L16" s="5"/>
      <c r="M16" s="5"/>
      <c r="N16" s="5"/>
      <c r="O16" s="5"/>
      <c r="P16" s="5"/>
      <c r="Q16" s="5"/>
      <c r="R16" s="5"/>
      <c r="S16" s="5"/>
      <c r="T16" s="5"/>
      <c r="U16" s="5"/>
      <c r="V16" s="5"/>
      <c r="W16" s="5"/>
      <c r="X16" s="5"/>
    </row>
    <row r="17" spans="1:26" ht="14.25" customHeight="1" x14ac:dyDescent="0.2">
      <c r="A17" s="18" t="s">
        <v>25</v>
      </c>
      <c r="B17" s="21" t="s">
        <v>28</v>
      </c>
      <c r="C17" s="28"/>
      <c r="D17" s="28"/>
      <c r="E17" s="5"/>
      <c r="F17" s="5"/>
      <c r="G17" s="5"/>
      <c r="H17" s="5"/>
      <c r="I17" s="5"/>
      <c r="J17" s="5"/>
      <c r="K17" s="5"/>
      <c r="L17" s="5"/>
      <c r="M17" s="5"/>
      <c r="N17" s="5"/>
      <c r="O17" s="5"/>
      <c r="P17" s="5"/>
      <c r="Q17" s="5"/>
      <c r="R17" s="5"/>
      <c r="S17" s="5"/>
      <c r="T17" s="5"/>
      <c r="U17" s="5"/>
      <c r="V17" s="5"/>
      <c r="W17" s="5"/>
      <c r="X17" s="5"/>
      <c r="Y17" s="30"/>
      <c r="Z17" s="30"/>
    </row>
    <row r="18" spans="1:26" ht="89.25" x14ac:dyDescent="0.2">
      <c r="A18" s="293" t="s">
        <v>29</v>
      </c>
      <c r="B18" s="27" t="s">
        <v>714</v>
      </c>
      <c r="C18" s="31" t="s">
        <v>12</v>
      </c>
      <c r="D18" s="259" t="s">
        <v>749</v>
      </c>
      <c r="E18" s="5"/>
      <c r="F18" s="5"/>
      <c r="G18" s="5"/>
      <c r="H18" s="5"/>
      <c r="I18" s="5"/>
      <c r="J18" s="5"/>
      <c r="K18" s="5"/>
      <c r="L18" s="5"/>
      <c r="M18" s="5"/>
      <c r="N18" s="5"/>
      <c r="O18" s="5"/>
      <c r="P18" s="5"/>
      <c r="Q18" s="5"/>
      <c r="R18" s="5"/>
      <c r="S18" s="5"/>
      <c r="T18" s="5"/>
      <c r="U18" s="5"/>
      <c r="V18" s="5"/>
      <c r="W18" s="5"/>
      <c r="X18" s="5"/>
      <c r="Y18" s="30"/>
      <c r="Z18" s="30"/>
    </row>
    <row r="19" spans="1:26" ht="199.5" customHeight="1" x14ac:dyDescent="0.2">
      <c r="A19" s="294"/>
      <c r="B19" s="27" t="s">
        <v>715</v>
      </c>
      <c r="C19" s="31" t="s">
        <v>12</v>
      </c>
      <c r="D19" s="191" t="s">
        <v>721</v>
      </c>
      <c r="E19" s="5"/>
      <c r="F19" s="5"/>
      <c r="G19" s="5"/>
      <c r="H19" s="5"/>
      <c r="I19" s="5"/>
      <c r="J19" s="5"/>
      <c r="K19" s="5"/>
      <c r="L19" s="5"/>
      <c r="M19" s="5"/>
      <c r="N19" s="5"/>
      <c r="O19" s="5"/>
      <c r="P19" s="5"/>
      <c r="Q19" s="5"/>
      <c r="R19" s="5"/>
      <c r="S19" s="5"/>
      <c r="T19" s="5"/>
      <c r="U19" s="5"/>
      <c r="V19" s="5"/>
      <c r="W19" s="5"/>
      <c r="X19" s="5"/>
      <c r="Y19" s="30"/>
      <c r="Z19" s="30"/>
    </row>
    <row r="20" spans="1:26" ht="14.25" customHeight="1" x14ac:dyDescent="0.2">
      <c r="A20" s="19"/>
      <c r="B20" s="21" t="s">
        <v>30</v>
      </c>
      <c r="C20" s="28"/>
      <c r="D20" s="29"/>
      <c r="E20" s="5"/>
      <c r="F20" s="5"/>
      <c r="G20" s="5"/>
      <c r="H20" s="5"/>
      <c r="I20" s="5"/>
      <c r="J20" s="5"/>
      <c r="K20" s="5"/>
      <c r="L20" s="5"/>
      <c r="M20" s="5"/>
      <c r="N20" s="5"/>
      <c r="O20" s="5"/>
      <c r="P20" s="5"/>
      <c r="Q20" s="5"/>
      <c r="R20" s="5"/>
      <c r="S20" s="5"/>
      <c r="T20" s="5"/>
      <c r="U20" s="5"/>
      <c r="V20" s="5"/>
      <c r="W20" s="5"/>
      <c r="X20" s="5"/>
    </row>
    <row r="21" spans="1:26" ht="14.25" customHeight="1" x14ac:dyDescent="0.2">
      <c r="A21" s="19"/>
      <c r="B21" s="27" t="s">
        <v>31</v>
      </c>
      <c r="C21" s="25" t="s">
        <v>12</v>
      </c>
      <c r="D21" s="33">
        <v>51000000</v>
      </c>
      <c r="E21" s="5"/>
      <c r="F21" s="5"/>
      <c r="G21" s="5"/>
      <c r="H21" s="5"/>
      <c r="I21" s="5"/>
      <c r="J21" s="5"/>
      <c r="K21" s="5"/>
      <c r="L21" s="5"/>
      <c r="M21" s="5"/>
      <c r="N21" s="5"/>
      <c r="O21" s="5"/>
      <c r="P21" s="5"/>
      <c r="Q21" s="5"/>
      <c r="R21" s="5"/>
      <c r="S21" s="5"/>
      <c r="T21" s="5"/>
      <c r="U21" s="5"/>
      <c r="V21" s="5"/>
      <c r="W21" s="5"/>
      <c r="X21" s="5"/>
    </row>
    <row r="22" spans="1:26" ht="14.25" customHeight="1" x14ac:dyDescent="0.2">
      <c r="A22" s="14"/>
      <c r="B22" s="14"/>
      <c r="C22" s="14"/>
      <c r="D22" s="14"/>
      <c r="E22" s="5"/>
      <c r="F22" s="5"/>
      <c r="G22" s="5"/>
      <c r="H22" s="5"/>
      <c r="I22" s="5"/>
      <c r="J22" s="5"/>
      <c r="K22" s="5"/>
      <c r="L22" s="5"/>
      <c r="M22" s="5"/>
      <c r="N22" s="5"/>
      <c r="O22" s="5"/>
      <c r="P22" s="5"/>
      <c r="Q22" s="5"/>
      <c r="R22" s="5"/>
      <c r="S22" s="5"/>
      <c r="T22" s="5"/>
      <c r="U22" s="5"/>
      <c r="V22" s="5"/>
      <c r="W22" s="5"/>
      <c r="X22" s="5"/>
    </row>
    <row r="23" spans="1:26" ht="14.25" customHeight="1" x14ac:dyDescent="0.2">
      <c r="A23" s="288" t="s">
        <v>19</v>
      </c>
      <c r="B23" s="289"/>
      <c r="C23" s="295" t="s">
        <v>752</v>
      </c>
      <c r="D23" s="296"/>
      <c r="E23" s="7"/>
      <c r="F23" s="7"/>
      <c r="G23" s="7"/>
      <c r="H23" s="7"/>
      <c r="I23" s="7"/>
      <c r="J23" s="7"/>
      <c r="K23" s="7"/>
      <c r="L23" s="7"/>
      <c r="M23" s="7"/>
      <c r="N23" s="7"/>
      <c r="O23" s="7"/>
      <c r="P23" s="7"/>
      <c r="Q23" s="7"/>
      <c r="R23" s="7"/>
      <c r="S23" s="7"/>
      <c r="T23" s="7"/>
      <c r="U23" s="7"/>
      <c r="V23" s="7"/>
      <c r="W23" s="7"/>
      <c r="X23" s="7"/>
    </row>
    <row r="24" spans="1:26" ht="14.25" customHeight="1" x14ac:dyDescent="0.2">
      <c r="A24" s="15"/>
      <c r="B24" s="14"/>
      <c r="C24" s="34"/>
      <c r="D24" s="14"/>
      <c r="E24" s="5"/>
      <c r="F24" s="5"/>
      <c r="G24" s="5"/>
      <c r="H24" s="5"/>
      <c r="I24" s="5"/>
      <c r="J24" s="5"/>
      <c r="K24" s="5"/>
      <c r="L24" s="5"/>
      <c r="M24" s="5"/>
      <c r="N24" s="5"/>
      <c r="O24" s="5"/>
      <c r="P24" s="5"/>
      <c r="Q24" s="5"/>
      <c r="R24" s="5"/>
      <c r="S24" s="5"/>
      <c r="T24" s="5"/>
      <c r="U24" s="5"/>
      <c r="V24" s="5"/>
      <c r="W24" s="5"/>
      <c r="X24" s="5"/>
    </row>
    <row r="25" spans="1:26" ht="14.25" customHeight="1" x14ac:dyDescent="0.2">
      <c r="A25" s="8"/>
      <c r="B25" s="35"/>
      <c r="C25" s="7"/>
      <c r="D25" s="36">
        <f>+D21</f>
        <v>51000000</v>
      </c>
      <c r="E25" s="37"/>
      <c r="F25" s="37"/>
      <c r="G25" s="37"/>
      <c r="H25" s="37"/>
      <c r="I25" s="37"/>
      <c r="J25" s="37"/>
      <c r="K25" s="37"/>
      <c r="L25" s="37"/>
      <c r="M25" s="37"/>
      <c r="N25" s="37"/>
      <c r="O25" s="37"/>
      <c r="P25" s="37"/>
      <c r="Q25" s="37"/>
      <c r="R25" s="37"/>
      <c r="S25" s="37"/>
      <c r="T25" s="37"/>
      <c r="U25" s="37"/>
      <c r="V25" s="37"/>
      <c r="W25" s="37"/>
      <c r="X25" s="37"/>
    </row>
    <row r="26" spans="1:26" ht="14.25" customHeight="1" x14ac:dyDescent="0.2">
      <c r="A26" s="8"/>
      <c r="B26" s="35" t="s">
        <v>32</v>
      </c>
      <c r="C26" s="7"/>
      <c r="D26" s="38">
        <f>'3.2.1. EXPERIENCIA ADICIONAL OF'!D13</f>
        <v>0</v>
      </c>
      <c r="E26" s="37"/>
      <c r="F26" s="37"/>
      <c r="G26" s="37"/>
      <c r="H26" s="37"/>
      <c r="I26" s="37"/>
      <c r="J26" s="37"/>
      <c r="K26" s="37"/>
      <c r="L26" s="37"/>
      <c r="M26" s="37"/>
      <c r="N26" s="37"/>
      <c r="O26" s="37"/>
      <c r="P26" s="37"/>
      <c r="Q26" s="37"/>
      <c r="R26" s="37"/>
      <c r="S26" s="37"/>
      <c r="T26" s="37"/>
      <c r="U26" s="37"/>
      <c r="V26" s="37"/>
      <c r="W26" s="37"/>
      <c r="X26" s="37"/>
    </row>
    <row r="27" spans="1:26" ht="14.25" customHeight="1" x14ac:dyDescent="0.2">
      <c r="A27" s="8"/>
      <c r="B27" s="35" t="s">
        <v>33</v>
      </c>
      <c r="C27" s="7"/>
      <c r="D27" s="39">
        <f>SUM(D26:D26)</f>
        <v>0</v>
      </c>
      <c r="E27" s="37"/>
      <c r="F27" s="37"/>
      <c r="G27" s="37"/>
      <c r="H27" s="37"/>
      <c r="I27" s="37"/>
      <c r="J27" s="37"/>
      <c r="K27" s="37"/>
      <c r="L27" s="37"/>
      <c r="M27" s="37"/>
      <c r="N27" s="37"/>
      <c r="O27" s="37"/>
      <c r="P27" s="37"/>
      <c r="Q27" s="37"/>
      <c r="R27" s="37"/>
      <c r="S27" s="37"/>
      <c r="T27" s="37"/>
      <c r="U27" s="37"/>
      <c r="V27" s="37"/>
      <c r="W27" s="37"/>
      <c r="X27" s="37"/>
    </row>
    <row r="28" spans="1:26" ht="14.25" customHeight="1" x14ac:dyDescent="0.2">
      <c r="A28" s="288" t="s">
        <v>34</v>
      </c>
      <c r="B28" s="289"/>
      <c r="C28" s="40"/>
      <c r="D28" s="41"/>
      <c r="E28" s="37"/>
      <c r="F28" s="37"/>
      <c r="G28" s="37"/>
      <c r="H28" s="37"/>
      <c r="I28" s="37"/>
      <c r="J28" s="37"/>
      <c r="K28" s="37"/>
      <c r="L28" s="37"/>
      <c r="M28" s="37"/>
      <c r="N28" s="37"/>
      <c r="O28" s="37"/>
      <c r="P28" s="37"/>
      <c r="Q28" s="37"/>
      <c r="R28" s="37"/>
      <c r="S28" s="37"/>
      <c r="T28" s="37"/>
      <c r="U28" s="37"/>
      <c r="V28" s="37"/>
      <c r="W28" s="37"/>
      <c r="X28" s="37"/>
    </row>
    <row r="29" spans="1:26" ht="14.25" customHeight="1" x14ac:dyDescent="0.2">
      <c r="A29" s="8"/>
      <c r="B29" s="35"/>
      <c r="C29" s="10"/>
      <c r="D29" s="42"/>
      <c r="E29" s="37"/>
      <c r="F29" s="37"/>
      <c r="G29" s="37"/>
      <c r="H29" s="37"/>
      <c r="I29" s="37"/>
      <c r="J29" s="37"/>
      <c r="K29" s="37"/>
      <c r="L29" s="37"/>
      <c r="M29" s="37"/>
      <c r="N29" s="37"/>
      <c r="O29" s="37"/>
      <c r="P29" s="37"/>
      <c r="Q29" s="37"/>
      <c r="R29" s="37"/>
      <c r="S29" s="37"/>
      <c r="T29" s="37"/>
      <c r="U29" s="37"/>
      <c r="V29" s="37"/>
      <c r="W29" s="37"/>
      <c r="X29" s="37"/>
    </row>
    <row r="30" spans="1:26" ht="14.25" customHeight="1" x14ac:dyDescent="0.2">
      <c r="A30" s="15"/>
      <c r="B30" s="43" t="s">
        <v>35</v>
      </c>
      <c r="C30" s="14"/>
      <c r="D30" s="34"/>
      <c r="E30" s="5"/>
      <c r="F30" s="5"/>
      <c r="G30" s="5"/>
      <c r="H30" s="5"/>
      <c r="I30" s="5"/>
      <c r="J30" s="5"/>
      <c r="K30" s="5"/>
      <c r="L30" s="5"/>
      <c r="M30" s="5"/>
      <c r="N30" s="5"/>
      <c r="O30" s="5"/>
      <c r="P30" s="5"/>
      <c r="Q30" s="5"/>
      <c r="R30" s="5"/>
      <c r="S30" s="5"/>
      <c r="T30" s="5"/>
      <c r="U30" s="5"/>
      <c r="V30" s="5"/>
      <c r="W30" s="5"/>
      <c r="X30" s="5"/>
    </row>
    <row r="31" spans="1:26" ht="14.25" customHeight="1" x14ac:dyDescent="0.2">
      <c r="A31" s="15"/>
      <c r="B31" s="14"/>
      <c r="C31" s="14"/>
      <c r="D31" s="34"/>
      <c r="E31" s="5"/>
      <c r="F31" s="5"/>
      <c r="G31" s="5"/>
      <c r="H31" s="5"/>
      <c r="I31" s="5"/>
      <c r="J31" s="5"/>
      <c r="K31" s="5"/>
      <c r="L31" s="5"/>
      <c r="M31" s="5"/>
      <c r="N31" s="5"/>
      <c r="O31" s="5"/>
      <c r="P31" s="5"/>
      <c r="Q31" s="5"/>
      <c r="R31" s="5"/>
      <c r="S31" s="5"/>
      <c r="T31" s="5"/>
      <c r="U31" s="5"/>
      <c r="V31" s="5"/>
      <c r="W31" s="5"/>
      <c r="X31" s="5"/>
    </row>
    <row r="32" spans="1:26" ht="14.25" customHeight="1" x14ac:dyDescent="0.2">
      <c r="A32" s="15"/>
      <c r="B32" s="14"/>
      <c r="C32" s="14"/>
      <c r="D32" s="34"/>
      <c r="E32" s="5"/>
      <c r="F32" s="5"/>
      <c r="G32" s="5"/>
      <c r="H32" s="5"/>
      <c r="I32" s="5"/>
      <c r="J32" s="5"/>
      <c r="K32" s="5"/>
      <c r="L32" s="5"/>
      <c r="M32" s="5"/>
      <c r="N32" s="5"/>
      <c r="O32" s="5"/>
      <c r="P32" s="5"/>
      <c r="Q32" s="5"/>
      <c r="R32" s="5"/>
      <c r="S32" s="5"/>
      <c r="T32" s="5"/>
      <c r="U32" s="5"/>
      <c r="V32" s="5"/>
      <c r="W32" s="5"/>
      <c r="X32" s="5"/>
    </row>
    <row r="33" spans="1:24" ht="14.25" customHeight="1" x14ac:dyDescent="0.2">
      <c r="A33" s="15"/>
      <c r="B33" s="14"/>
      <c r="C33" s="14"/>
      <c r="D33" s="34"/>
      <c r="E33" s="5"/>
      <c r="F33" s="5"/>
      <c r="G33" s="5"/>
      <c r="H33" s="5"/>
      <c r="I33" s="5"/>
      <c r="J33" s="5"/>
      <c r="K33" s="5"/>
      <c r="L33" s="5"/>
      <c r="M33" s="5"/>
      <c r="N33" s="5"/>
      <c r="O33" s="5"/>
      <c r="P33" s="5"/>
      <c r="Q33" s="5"/>
      <c r="R33" s="5"/>
      <c r="S33" s="5"/>
      <c r="T33" s="5"/>
      <c r="U33" s="5"/>
      <c r="V33" s="5"/>
      <c r="W33" s="5"/>
      <c r="X33" s="5"/>
    </row>
    <row r="34" spans="1:24" ht="14.25" customHeight="1" x14ac:dyDescent="0.2">
      <c r="A34" s="15"/>
      <c r="B34" s="10"/>
      <c r="C34" s="34"/>
      <c r="D34" s="34"/>
      <c r="E34" s="5"/>
      <c r="F34" s="5"/>
      <c r="G34" s="5"/>
      <c r="H34" s="5"/>
      <c r="I34" s="5"/>
      <c r="J34" s="5"/>
      <c r="K34" s="5"/>
      <c r="L34" s="5"/>
      <c r="M34" s="5"/>
      <c r="N34" s="5"/>
      <c r="O34" s="5"/>
      <c r="P34" s="5"/>
      <c r="Q34" s="5"/>
      <c r="R34" s="5"/>
      <c r="S34" s="5"/>
      <c r="T34" s="5"/>
      <c r="U34" s="5"/>
      <c r="V34" s="5"/>
      <c r="W34" s="5"/>
      <c r="X34" s="5"/>
    </row>
    <row r="35" spans="1:24" ht="14.25" customHeight="1" x14ac:dyDescent="0.2">
      <c r="A35" s="15"/>
      <c r="B35" s="10" t="s">
        <v>36</v>
      </c>
      <c r="C35" s="14"/>
      <c r="D35" s="34"/>
      <c r="E35" s="5"/>
      <c r="F35" s="5"/>
      <c r="G35" s="5"/>
      <c r="H35" s="5"/>
      <c r="I35" s="5"/>
      <c r="J35" s="5"/>
      <c r="K35" s="5"/>
      <c r="L35" s="5"/>
      <c r="M35" s="5"/>
      <c r="N35" s="5"/>
      <c r="O35" s="5"/>
      <c r="P35" s="5"/>
      <c r="Q35" s="5"/>
      <c r="R35" s="5"/>
      <c r="S35" s="5"/>
      <c r="T35" s="5"/>
      <c r="U35" s="5"/>
      <c r="V35" s="5"/>
      <c r="W35" s="5"/>
      <c r="X35" s="5"/>
    </row>
    <row r="36" spans="1:24" ht="14.25" customHeight="1" x14ac:dyDescent="0.2">
      <c r="A36" s="15"/>
      <c r="B36" s="37" t="s">
        <v>37</v>
      </c>
      <c r="C36" s="14"/>
      <c r="D36" s="34"/>
      <c r="E36" s="5"/>
      <c r="F36" s="5"/>
      <c r="G36" s="5"/>
      <c r="H36" s="5"/>
      <c r="I36" s="5"/>
      <c r="J36" s="5"/>
      <c r="K36" s="5"/>
      <c r="L36" s="5"/>
      <c r="M36" s="5"/>
      <c r="N36" s="5"/>
      <c r="O36" s="5"/>
      <c r="P36" s="5"/>
      <c r="Q36" s="5"/>
      <c r="R36" s="5"/>
      <c r="S36" s="5"/>
      <c r="T36" s="5"/>
      <c r="U36" s="5"/>
      <c r="V36" s="5"/>
      <c r="W36" s="5"/>
      <c r="X36" s="5"/>
    </row>
    <row r="37" spans="1:24" ht="14.25" customHeight="1" x14ac:dyDescent="0.2">
      <c r="A37" s="15"/>
      <c r="B37" s="10"/>
      <c r="C37" s="14"/>
      <c r="D37" s="34"/>
      <c r="E37" s="5"/>
      <c r="F37" s="5"/>
      <c r="G37" s="5"/>
      <c r="H37" s="5"/>
      <c r="I37" s="5"/>
      <c r="J37" s="5"/>
      <c r="K37" s="5"/>
      <c r="L37" s="5"/>
      <c r="M37" s="5"/>
      <c r="N37" s="5"/>
      <c r="O37" s="5"/>
      <c r="P37" s="5"/>
      <c r="Q37" s="5"/>
      <c r="R37" s="5"/>
      <c r="S37" s="5"/>
      <c r="T37" s="5"/>
      <c r="U37" s="5"/>
      <c r="V37" s="5"/>
      <c r="W37" s="5"/>
      <c r="X37" s="5"/>
    </row>
    <row r="38" spans="1:24" ht="14.25" customHeight="1" x14ac:dyDescent="0.2">
      <c r="A38" s="15"/>
      <c r="B38" s="10"/>
      <c r="C38" s="14"/>
      <c r="D38" s="34"/>
      <c r="E38" s="5"/>
      <c r="F38" s="5"/>
      <c r="G38" s="5"/>
      <c r="H38" s="5"/>
      <c r="I38" s="5"/>
      <c r="J38" s="5"/>
      <c r="K38" s="5"/>
      <c r="L38" s="5"/>
      <c r="M38" s="5"/>
      <c r="N38" s="5"/>
      <c r="O38" s="5"/>
      <c r="P38" s="5"/>
      <c r="Q38" s="5"/>
      <c r="R38" s="5"/>
      <c r="S38" s="5"/>
      <c r="T38" s="5"/>
      <c r="U38" s="5"/>
      <c r="V38" s="5"/>
      <c r="W38" s="5"/>
      <c r="X38" s="5"/>
    </row>
    <row r="39" spans="1:24" ht="14.25" customHeight="1" x14ac:dyDescent="0.2">
      <c r="A39" s="15"/>
      <c r="B39" s="10"/>
      <c r="C39" s="14"/>
      <c r="D39" s="34"/>
      <c r="E39" s="5"/>
      <c r="F39" s="5"/>
      <c r="G39" s="5"/>
      <c r="H39" s="5"/>
      <c r="I39" s="5"/>
      <c r="J39" s="5"/>
      <c r="K39" s="5"/>
      <c r="L39" s="5"/>
      <c r="M39" s="5"/>
      <c r="N39" s="5"/>
      <c r="O39" s="5"/>
      <c r="P39" s="5"/>
      <c r="Q39" s="5"/>
      <c r="R39" s="5"/>
      <c r="S39" s="5"/>
      <c r="T39" s="5"/>
      <c r="U39" s="5"/>
      <c r="V39" s="5"/>
      <c r="W39" s="5"/>
      <c r="X39" s="5"/>
    </row>
    <row r="40" spans="1:24" ht="14.25" customHeight="1" x14ac:dyDescent="0.2">
      <c r="A40" s="15"/>
      <c r="B40" s="10"/>
      <c r="C40" s="14"/>
      <c r="D40" s="34"/>
      <c r="E40" s="5"/>
      <c r="F40" s="5"/>
      <c r="G40" s="5"/>
      <c r="H40" s="5"/>
      <c r="I40" s="5"/>
      <c r="J40" s="5"/>
      <c r="K40" s="5"/>
      <c r="L40" s="5"/>
      <c r="M40" s="5"/>
      <c r="N40" s="5"/>
      <c r="O40" s="5"/>
      <c r="P40" s="5"/>
      <c r="Q40" s="5"/>
      <c r="R40" s="5"/>
      <c r="S40" s="5"/>
      <c r="T40" s="5"/>
      <c r="U40" s="5"/>
      <c r="V40" s="5"/>
      <c r="W40" s="5"/>
      <c r="X40" s="5"/>
    </row>
    <row r="41" spans="1:24" ht="14.25" customHeight="1" x14ac:dyDescent="0.2">
      <c r="A41" s="15"/>
      <c r="B41" s="10" t="s">
        <v>38</v>
      </c>
      <c r="C41" s="14"/>
      <c r="D41" s="34"/>
      <c r="E41" s="5"/>
      <c r="F41" s="5"/>
      <c r="G41" s="5"/>
      <c r="H41" s="5"/>
      <c r="I41" s="5"/>
      <c r="J41" s="5"/>
      <c r="K41" s="5"/>
      <c r="L41" s="5"/>
      <c r="M41" s="5"/>
      <c r="N41" s="5"/>
      <c r="O41" s="5"/>
      <c r="P41" s="5"/>
      <c r="Q41" s="5"/>
      <c r="R41" s="5"/>
      <c r="S41" s="5"/>
      <c r="T41" s="5"/>
      <c r="U41" s="5"/>
      <c r="V41" s="5"/>
      <c r="W41" s="5"/>
      <c r="X41" s="5"/>
    </row>
    <row r="42" spans="1:24" ht="14.25" customHeight="1" x14ac:dyDescent="0.2">
      <c r="A42" s="15"/>
      <c r="B42" s="37" t="s">
        <v>37</v>
      </c>
      <c r="C42" s="14"/>
      <c r="D42" s="34"/>
      <c r="E42" s="5"/>
      <c r="F42" s="5"/>
      <c r="G42" s="5"/>
      <c r="H42" s="5"/>
      <c r="I42" s="5"/>
      <c r="J42" s="5"/>
      <c r="K42" s="5"/>
      <c r="L42" s="5"/>
      <c r="M42" s="5"/>
      <c r="N42" s="5"/>
      <c r="O42" s="5"/>
      <c r="P42" s="5"/>
      <c r="Q42" s="5"/>
      <c r="R42" s="5"/>
      <c r="S42" s="5"/>
      <c r="T42" s="5"/>
      <c r="U42" s="5"/>
      <c r="V42" s="5"/>
      <c r="W42" s="5"/>
      <c r="X42" s="5"/>
    </row>
    <row r="43" spans="1:24" ht="14.25" customHeight="1" x14ac:dyDescent="0.2">
      <c r="A43" s="15"/>
      <c r="B43" s="14"/>
      <c r="C43" s="14"/>
      <c r="D43" s="34"/>
      <c r="E43" s="5"/>
      <c r="F43" s="5"/>
      <c r="G43" s="5"/>
      <c r="H43" s="5"/>
      <c r="I43" s="5"/>
      <c r="J43" s="5"/>
      <c r="K43" s="5"/>
      <c r="L43" s="5"/>
      <c r="M43" s="5"/>
      <c r="N43" s="5"/>
      <c r="O43" s="5"/>
      <c r="P43" s="5"/>
      <c r="Q43" s="5"/>
      <c r="R43" s="5"/>
      <c r="S43" s="5"/>
      <c r="T43" s="5"/>
      <c r="U43" s="5"/>
      <c r="V43" s="5"/>
      <c r="W43" s="5"/>
      <c r="X43" s="5"/>
    </row>
    <row r="44" spans="1:24" ht="14.25" customHeight="1" x14ac:dyDescent="0.2">
      <c r="A44" s="15"/>
      <c r="B44" s="14"/>
      <c r="C44" s="14"/>
      <c r="D44" s="34"/>
      <c r="E44" s="5"/>
      <c r="F44" s="5"/>
      <c r="G44" s="5"/>
      <c r="H44" s="5"/>
      <c r="I44" s="5"/>
      <c r="J44" s="5"/>
      <c r="K44" s="5"/>
      <c r="L44" s="5"/>
      <c r="M44" s="5"/>
      <c r="N44" s="5"/>
      <c r="O44" s="5"/>
      <c r="P44" s="5"/>
      <c r="Q44" s="5"/>
      <c r="R44" s="5"/>
      <c r="S44" s="5"/>
      <c r="T44" s="5"/>
      <c r="U44" s="5"/>
      <c r="V44" s="5"/>
      <c r="W44" s="5"/>
      <c r="X44" s="5"/>
    </row>
    <row r="45" spans="1:24" ht="14.25" customHeight="1" x14ac:dyDescent="0.2">
      <c r="A45" s="15"/>
      <c r="B45" s="14"/>
      <c r="C45" s="14"/>
      <c r="D45" s="34"/>
      <c r="E45" s="5"/>
      <c r="F45" s="5"/>
      <c r="G45" s="5"/>
      <c r="H45" s="5"/>
      <c r="I45" s="5"/>
      <c r="J45" s="5"/>
      <c r="K45" s="5"/>
      <c r="L45" s="5"/>
      <c r="M45" s="5"/>
      <c r="N45" s="5"/>
      <c r="O45" s="5"/>
      <c r="P45" s="5"/>
      <c r="Q45" s="5"/>
      <c r="R45" s="5"/>
      <c r="S45" s="5"/>
      <c r="T45" s="5"/>
      <c r="U45" s="5"/>
      <c r="V45" s="5"/>
      <c r="W45" s="5"/>
      <c r="X45" s="5"/>
    </row>
    <row r="46" spans="1:24" ht="14.25" customHeight="1" x14ac:dyDescent="0.2">
      <c r="A46" s="15"/>
      <c r="B46" s="14"/>
      <c r="C46" s="14"/>
      <c r="D46" s="34"/>
      <c r="E46" s="5"/>
      <c r="F46" s="5"/>
      <c r="G46" s="5"/>
      <c r="H46" s="5"/>
      <c r="I46" s="5"/>
      <c r="J46" s="5"/>
      <c r="K46" s="5"/>
      <c r="L46" s="5"/>
      <c r="M46" s="5"/>
      <c r="N46" s="5"/>
      <c r="O46" s="5"/>
      <c r="P46" s="5"/>
      <c r="Q46" s="5"/>
      <c r="R46" s="5"/>
      <c r="S46" s="5"/>
      <c r="T46" s="5"/>
      <c r="U46" s="5"/>
      <c r="V46" s="5"/>
      <c r="W46" s="5"/>
      <c r="X46" s="5"/>
    </row>
    <row r="47" spans="1:24" ht="14.25" customHeight="1" x14ac:dyDescent="0.2">
      <c r="A47" s="15"/>
      <c r="B47" s="10" t="s">
        <v>3</v>
      </c>
      <c r="C47" s="34"/>
      <c r="D47" s="10"/>
      <c r="E47" s="5"/>
      <c r="F47" s="5"/>
      <c r="G47" s="5"/>
      <c r="H47" s="5"/>
      <c r="I47" s="5"/>
      <c r="J47" s="5"/>
      <c r="K47" s="5"/>
      <c r="L47" s="5"/>
      <c r="M47" s="5"/>
      <c r="N47" s="5"/>
      <c r="O47" s="5"/>
      <c r="P47" s="5"/>
      <c r="Q47" s="5"/>
      <c r="R47" s="5"/>
      <c r="S47" s="5"/>
      <c r="T47" s="5"/>
      <c r="U47" s="5"/>
      <c r="V47" s="5"/>
      <c r="W47" s="5"/>
      <c r="X47" s="5"/>
    </row>
    <row r="48" spans="1:24" ht="14.25" customHeight="1" x14ac:dyDescent="0.2">
      <c r="A48" s="15"/>
      <c r="B48" s="37" t="s">
        <v>20</v>
      </c>
      <c r="C48" s="34"/>
      <c r="D48" s="43"/>
      <c r="E48" s="5"/>
      <c r="F48" s="5"/>
      <c r="G48" s="5"/>
      <c r="H48" s="5"/>
      <c r="I48" s="5"/>
      <c r="J48" s="5"/>
      <c r="K48" s="5"/>
      <c r="L48" s="5"/>
      <c r="M48" s="5"/>
      <c r="N48" s="5"/>
      <c r="O48" s="5"/>
      <c r="P48" s="5"/>
      <c r="Q48" s="5"/>
      <c r="R48" s="5"/>
      <c r="S48" s="5"/>
      <c r="T48" s="5"/>
      <c r="U48" s="5"/>
      <c r="V48" s="5"/>
      <c r="W48" s="5"/>
      <c r="X48" s="5"/>
    </row>
    <row r="49" spans="1:24" ht="14.25" customHeight="1" x14ac:dyDescent="0.2">
      <c r="A49" s="15"/>
      <c r="B49" s="37" t="s">
        <v>4</v>
      </c>
      <c r="C49" s="34"/>
      <c r="D49" s="43"/>
      <c r="E49" s="5"/>
      <c r="F49" s="5"/>
      <c r="G49" s="5"/>
      <c r="H49" s="5"/>
      <c r="I49" s="5"/>
      <c r="J49" s="5"/>
      <c r="K49" s="5"/>
      <c r="L49" s="5"/>
      <c r="M49" s="5"/>
      <c r="N49" s="5"/>
      <c r="O49" s="5"/>
      <c r="P49" s="5"/>
      <c r="Q49" s="5"/>
      <c r="R49" s="5"/>
      <c r="S49" s="5"/>
      <c r="T49" s="5"/>
      <c r="U49" s="5"/>
      <c r="V49" s="5"/>
      <c r="W49" s="5"/>
      <c r="X49" s="5"/>
    </row>
    <row r="50" spans="1:24" ht="14.25" customHeight="1" x14ac:dyDescent="0.2">
      <c r="A50" s="15"/>
      <c r="B50" s="37"/>
      <c r="C50" s="43"/>
      <c r="D50" s="43"/>
      <c r="E50" s="5"/>
      <c r="F50" s="5"/>
      <c r="G50" s="5"/>
      <c r="H50" s="5"/>
      <c r="I50" s="5"/>
      <c r="J50" s="5"/>
      <c r="K50" s="5"/>
      <c r="L50" s="5"/>
      <c r="M50" s="5"/>
      <c r="N50" s="5"/>
      <c r="O50" s="5"/>
      <c r="P50" s="5"/>
      <c r="Q50" s="5"/>
      <c r="R50" s="5"/>
      <c r="S50" s="5"/>
      <c r="T50" s="5"/>
      <c r="U50" s="5"/>
      <c r="V50" s="5"/>
      <c r="W50" s="5"/>
      <c r="X50" s="5"/>
    </row>
    <row r="51" spans="1:24" ht="14.25" customHeight="1" x14ac:dyDescent="0.2">
      <c r="A51" s="15"/>
      <c r="B51" s="14"/>
      <c r="C51" s="34"/>
      <c r="D51" s="34"/>
      <c r="E51" s="5"/>
      <c r="F51" s="5"/>
      <c r="G51" s="5"/>
      <c r="H51" s="5"/>
      <c r="I51" s="5"/>
      <c r="J51" s="5"/>
      <c r="K51" s="5"/>
      <c r="L51" s="5"/>
      <c r="M51" s="5"/>
      <c r="N51" s="5"/>
      <c r="O51" s="5"/>
      <c r="P51" s="5"/>
      <c r="Q51" s="5"/>
      <c r="R51" s="5"/>
      <c r="S51" s="5"/>
      <c r="T51" s="5"/>
      <c r="U51" s="5"/>
      <c r="V51" s="5"/>
      <c r="W51" s="5"/>
      <c r="X51" s="5"/>
    </row>
    <row r="52" spans="1:24" ht="14.25" customHeight="1" x14ac:dyDescent="0.2">
      <c r="A52" s="15"/>
      <c r="B52" s="14"/>
      <c r="C52" s="34"/>
      <c r="D52" s="34"/>
      <c r="E52" s="5"/>
      <c r="F52" s="5"/>
      <c r="G52" s="5"/>
      <c r="H52" s="5"/>
      <c r="I52" s="5"/>
      <c r="J52" s="5"/>
      <c r="K52" s="5"/>
      <c r="L52" s="5"/>
      <c r="M52" s="5"/>
      <c r="N52" s="5"/>
      <c r="O52" s="5"/>
      <c r="P52" s="5"/>
      <c r="Q52" s="5"/>
      <c r="R52" s="5"/>
      <c r="S52" s="5"/>
      <c r="T52" s="5"/>
      <c r="U52" s="5"/>
      <c r="V52" s="5"/>
      <c r="W52" s="5"/>
      <c r="X52" s="5"/>
    </row>
    <row r="53" spans="1:24" ht="14.25" customHeight="1" x14ac:dyDescent="0.2">
      <c r="A53" s="15"/>
      <c r="B53" s="14"/>
      <c r="C53" s="34"/>
      <c r="D53" s="34"/>
      <c r="E53" s="5"/>
      <c r="F53" s="5"/>
      <c r="G53" s="5"/>
      <c r="H53" s="5"/>
      <c r="I53" s="5"/>
      <c r="J53" s="5"/>
      <c r="K53" s="5"/>
      <c r="L53" s="5"/>
      <c r="M53" s="5"/>
      <c r="N53" s="5"/>
      <c r="O53" s="5"/>
      <c r="P53" s="5"/>
      <c r="Q53" s="5"/>
      <c r="R53" s="5"/>
      <c r="S53" s="5"/>
      <c r="T53" s="5"/>
      <c r="U53" s="5"/>
      <c r="V53" s="5"/>
      <c r="W53" s="5"/>
      <c r="X53" s="5"/>
    </row>
    <row r="54" spans="1:24" ht="14.25" customHeight="1" x14ac:dyDescent="0.2">
      <c r="A54" s="15"/>
      <c r="B54" s="14"/>
      <c r="C54" s="34"/>
      <c r="D54" s="34"/>
      <c r="E54" s="5"/>
      <c r="F54" s="5"/>
      <c r="G54" s="5"/>
      <c r="H54" s="5"/>
      <c r="I54" s="5"/>
      <c r="J54" s="5"/>
      <c r="K54" s="5"/>
      <c r="L54" s="5"/>
      <c r="M54" s="5"/>
      <c r="N54" s="5"/>
      <c r="O54" s="5"/>
      <c r="P54" s="5"/>
      <c r="Q54" s="5"/>
      <c r="R54" s="5"/>
      <c r="S54" s="5"/>
      <c r="T54" s="5"/>
      <c r="U54" s="5"/>
      <c r="V54" s="5"/>
      <c r="W54" s="5"/>
      <c r="X54" s="5"/>
    </row>
    <row r="55" spans="1:24" ht="14.25" customHeight="1" x14ac:dyDescent="0.2">
      <c r="A55" s="15"/>
      <c r="B55" s="14"/>
      <c r="C55" s="34"/>
      <c r="D55" s="34"/>
      <c r="E55" s="14"/>
      <c r="F55" s="14"/>
      <c r="G55" s="14"/>
      <c r="H55" s="14"/>
      <c r="I55" s="14"/>
      <c r="J55" s="14"/>
      <c r="K55" s="14"/>
      <c r="L55" s="14"/>
      <c r="M55" s="14"/>
      <c r="N55" s="14"/>
      <c r="O55" s="14"/>
      <c r="P55" s="14"/>
      <c r="Q55" s="14"/>
      <c r="R55" s="14"/>
      <c r="S55" s="14"/>
      <c r="T55" s="14"/>
      <c r="U55" s="14"/>
      <c r="V55" s="14"/>
      <c r="W55" s="14"/>
      <c r="X55" s="14"/>
    </row>
    <row r="56" spans="1:24" ht="14.25" customHeight="1" x14ac:dyDescent="0.2">
      <c r="A56" s="15"/>
      <c r="B56" s="14"/>
      <c r="C56" s="34"/>
      <c r="D56" s="34"/>
      <c r="E56" s="14"/>
      <c r="F56" s="14"/>
      <c r="G56" s="14"/>
      <c r="H56" s="14"/>
      <c r="I56" s="14"/>
      <c r="J56" s="14"/>
      <c r="K56" s="14"/>
      <c r="L56" s="14"/>
      <c r="M56" s="14"/>
      <c r="N56" s="14"/>
      <c r="O56" s="14"/>
      <c r="P56" s="14"/>
      <c r="Q56" s="14"/>
      <c r="R56" s="14"/>
      <c r="S56" s="14"/>
      <c r="T56" s="14"/>
      <c r="U56" s="14"/>
      <c r="V56" s="14"/>
      <c r="W56" s="14"/>
      <c r="X56" s="14"/>
    </row>
    <row r="57" spans="1:24" ht="14.25" customHeight="1" x14ac:dyDescent="0.2">
      <c r="A57" s="15"/>
      <c r="B57" s="14"/>
      <c r="C57" s="34"/>
      <c r="D57" s="34"/>
      <c r="E57" s="14"/>
      <c r="F57" s="14"/>
      <c r="G57" s="14"/>
      <c r="H57" s="14"/>
      <c r="I57" s="14"/>
      <c r="J57" s="14"/>
      <c r="K57" s="14"/>
      <c r="L57" s="14"/>
      <c r="M57" s="14"/>
      <c r="N57" s="14"/>
      <c r="O57" s="14"/>
      <c r="P57" s="14"/>
      <c r="Q57" s="14"/>
      <c r="R57" s="14"/>
      <c r="S57" s="14"/>
      <c r="T57" s="14"/>
      <c r="U57" s="14"/>
      <c r="V57" s="14"/>
      <c r="W57" s="14"/>
      <c r="X57" s="14"/>
    </row>
    <row r="58" spans="1:24" ht="14.25" customHeight="1" x14ac:dyDescent="0.2">
      <c r="A58" s="15"/>
      <c r="B58" s="14"/>
      <c r="C58" s="34"/>
      <c r="D58" s="34"/>
      <c r="E58" s="14"/>
      <c r="F58" s="14"/>
      <c r="G58" s="14"/>
      <c r="H58" s="14"/>
      <c r="I58" s="14"/>
      <c r="J58" s="14"/>
      <c r="K58" s="14"/>
      <c r="L58" s="14"/>
      <c r="M58" s="14"/>
      <c r="N58" s="14"/>
      <c r="O58" s="14"/>
      <c r="P58" s="14"/>
      <c r="Q58" s="14"/>
      <c r="R58" s="14"/>
      <c r="S58" s="14"/>
      <c r="T58" s="14"/>
      <c r="U58" s="14"/>
      <c r="V58" s="14"/>
      <c r="W58" s="14"/>
      <c r="X58" s="14"/>
    </row>
    <row r="59" spans="1:24" ht="14.25" customHeight="1" x14ac:dyDescent="0.2">
      <c r="A59" s="15"/>
      <c r="B59" s="14"/>
      <c r="C59" s="34"/>
      <c r="D59" s="34"/>
      <c r="E59" s="14"/>
      <c r="F59" s="14"/>
      <c r="G59" s="14"/>
      <c r="H59" s="14"/>
      <c r="I59" s="14"/>
      <c r="J59" s="14"/>
      <c r="K59" s="14"/>
      <c r="L59" s="14"/>
      <c r="M59" s="14"/>
      <c r="N59" s="14"/>
      <c r="O59" s="14"/>
      <c r="P59" s="14"/>
      <c r="Q59" s="14"/>
      <c r="R59" s="14"/>
      <c r="S59" s="14"/>
      <c r="T59" s="14"/>
      <c r="U59" s="14"/>
      <c r="V59" s="14"/>
      <c r="W59" s="14"/>
      <c r="X59" s="14"/>
    </row>
    <row r="60" spans="1:24" ht="14.25" customHeight="1" x14ac:dyDescent="0.2">
      <c r="A60" s="15"/>
      <c r="B60" s="14"/>
      <c r="C60" s="34"/>
      <c r="D60" s="34"/>
      <c r="E60" s="5"/>
      <c r="F60" s="5"/>
      <c r="G60" s="5"/>
      <c r="H60" s="5"/>
      <c r="I60" s="5"/>
      <c r="J60" s="5"/>
      <c r="K60" s="5"/>
      <c r="L60" s="5"/>
      <c r="M60" s="5"/>
      <c r="N60" s="5"/>
      <c r="O60" s="5"/>
      <c r="P60" s="5"/>
      <c r="Q60" s="5"/>
      <c r="R60" s="5"/>
      <c r="S60" s="5"/>
      <c r="T60" s="5"/>
      <c r="U60" s="5"/>
      <c r="V60" s="5"/>
      <c r="W60" s="5"/>
      <c r="X60" s="5"/>
    </row>
    <row r="61" spans="1:24" ht="14.25" customHeight="1" x14ac:dyDescent="0.2">
      <c r="A61" s="15"/>
      <c r="B61" s="14"/>
      <c r="C61" s="34"/>
      <c r="D61" s="34"/>
      <c r="E61" s="5"/>
      <c r="F61" s="5"/>
      <c r="G61" s="5"/>
      <c r="H61" s="5"/>
      <c r="I61" s="5"/>
      <c r="J61" s="5"/>
      <c r="K61" s="5"/>
      <c r="L61" s="5"/>
      <c r="M61" s="5"/>
      <c r="N61" s="5"/>
      <c r="O61" s="5"/>
      <c r="P61" s="5"/>
      <c r="Q61" s="5"/>
      <c r="R61" s="5"/>
      <c r="S61" s="5"/>
      <c r="T61" s="5"/>
      <c r="U61" s="5"/>
      <c r="V61" s="5"/>
      <c r="W61" s="5"/>
      <c r="X61" s="5"/>
    </row>
    <row r="62" spans="1:24" ht="14.25" customHeight="1" x14ac:dyDescent="0.2">
      <c r="A62" s="15"/>
      <c r="B62" s="14"/>
      <c r="C62" s="34"/>
      <c r="D62" s="34"/>
      <c r="E62" s="5"/>
      <c r="F62" s="5"/>
      <c r="G62" s="5"/>
      <c r="H62" s="5"/>
      <c r="I62" s="5"/>
      <c r="J62" s="5"/>
      <c r="K62" s="5"/>
      <c r="L62" s="5"/>
      <c r="M62" s="5"/>
      <c r="N62" s="5"/>
      <c r="O62" s="5"/>
      <c r="P62" s="5"/>
      <c r="Q62" s="5"/>
      <c r="R62" s="5"/>
      <c r="S62" s="5"/>
      <c r="T62" s="5"/>
      <c r="U62" s="5"/>
      <c r="V62" s="5"/>
      <c r="W62" s="5"/>
      <c r="X62" s="5"/>
    </row>
    <row r="63" spans="1:24" ht="14.25" customHeight="1" x14ac:dyDescent="0.2">
      <c r="A63" s="15"/>
      <c r="B63" s="14"/>
      <c r="C63" s="34"/>
      <c r="D63" s="34"/>
      <c r="E63" s="5"/>
      <c r="F63" s="5"/>
      <c r="G63" s="5"/>
      <c r="H63" s="5"/>
      <c r="I63" s="5"/>
      <c r="J63" s="5"/>
      <c r="K63" s="5"/>
      <c r="L63" s="5"/>
      <c r="M63" s="5"/>
      <c r="N63" s="5"/>
      <c r="O63" s="5"/>
      <c r="P63" s="5"/>
      <c r="Q63" s="5"/>
      <c r="R63" s="5"/>
      <c r="S63" s="5"/>
      <c r="T63" s="5"/>
      <c r="U63" s="5"/>
      <c r="V63" s="5"/>
      <c r="W63" s="5"/>
      <c r="X63" s="5"/>
    </row>
    <row r="64" spans="1:24" ht="14.25" customHeight="1" x14ac:dyDescent="0.2">
      <c r="A64" s="15"/>
      <c r="B64" s="14"/>
      <c r="C64" s="34"/>
      <c r="D64" s="34"/>
      <c r="E64" s="5"/>
      <c r="F64" s="5"/>
      <c r="G64" s="5"/>
      <c r="H64" s="5"/>
      <c r="I64" s="5"/>
      <c r="J64" s="5"/>
      <c r="K64" s="5"/>
      <c r="L64" s="5"/>
      <c r="M64" s="5"/>
      <c r="N64" s="5"/>
      <c r="O64" s="5"/>
      <c r="P64" s="5"/>
      <c r="Q64" s="5"/>
      <c r="R64" s="5"/>
      <c r="S64" s="5"/>
      <c r="T64" s="5"/>
      <c r="U64" s="5"/>
      <c r="V64" s="5"/>
      <c r="W64" s="5"/>
      <c r="X64" s="5"/>
    </row>
    <row r="65" spans="1:24" ht="14.25" customHeight="1" x14ac:dyDescent="0.2">
      <c r="A65" s="15"/>
      <c r="B65" s="14"/>
      <c r="C65" s="34"/>
      <c r="D65" s="34"/>
      <c r="E65" s="5"/>
      <c r="F65" s="5"/>
      <c r="G65" s="5"/>
      <c r="H65" s="5"/>
      <c r="I65" s="5"/>
      <c r="J65" s="5"/>
      <c r="K65" s="5"/>
      <c r="L65" s="5"/>
      <c r="M65" s="5"/>
      <c r="N65" s="5"/>
      <c r="O65" s="5"/>
      <c r="P65" s="5"/>
      <c r="Q65" s="5"/>
      <c r="R65" s="5"/>
      <c r="S65" s="5"/>
      <c r="T65" s="5"/>
      <c r="U65" s="5"/>
      <c r="V65" s="5"/>
      <c r="W65" s="5"/>
      <c r="X65" s="5"/>
    </row>
    <row r="66" spans="1:24" ht="14.25" customHeight="1" x14ac:dyDescent="0.2">
      <c r="A66" s="15"/>
      <c r="B66" s="14"/>
      <c r="C66" s="34"/>
      <c r="D66" s="34"/>
      <c r="E66" s="5"/>
      <c r="F66" s="5"/>
      <c r="G66" s="5"/>
      <c r="H66" s="5"/>
      <c r="I66" s="5"/>
      <c r="J66" s="5"/>
      <c r="K66" s="5"/>
      <c r="L66" s="5"/>
      <c r="M66" s="5"/>
      <c r="N66" s="5"/>
      <c r="O66" s="5"/>
      <c r="P66" s="5"/>
      <c r="Q66" s="5"/>
      <c r="R66" s="5"/>
      <c r="S66" s="5"/>
      <c r="T66" s="5"/>
      <c r="U66" s="5"/>
      <c r="V66" s="5"/>
      <c r="W66" s="5"/>
      <c r="X66" s="5"/>
    </row>
    <row r="67" spans="1:24" ht="14.25" customHeight="1" x14ac:dyDescent="0.2">
      <c r="A67" s="15"/>
      <c r="B67" s="14"/>
      <c r="C67" s="34"/>
      <c r="D67" s="34"/>
      <c r="E67" s="5"/>
      <c r="F67" s="5"/>
      <c r="G67" s="5"/>
      <c r="H67" s="5"/>
      <c r="I67" s="5"/>
      <c r="J67" s="5"/>
      <c r="K67" s="5"/>
      <c r="L67" s="5"/>
      <c r="M67" s="5"/>
      <c r="N67" s="5"/>
      <c r="O67" s="5"/>
      <c r="P67" s="5"/>
      <c r="Q67" s="5"/>
      <c r="R67" s="5"/>
      <c r="S67" s="5"/>
      <c r="T67" s="5"/>
      <c r="U67" s="5"/>
      <c r="V67" s="5"/>
      <c r="W67" s="5"/>
      <c r="X67" s="5"/>
    </row>
    <row r="68" spans="1:24" ht="14.25" customHeight="1" x14ac:dyDescent="0.2">
      <c r="A68" s="15"/>
      <c r="B68" s="14"/>
      <c r="C68" s="34"/>
      <c r="D68" s="34"/>
      <c r="E68" s="5"/>
      <c r="F68" s="5"/>
      <c r="G68" s="5"/>
      <c r="H68" s="5"/>
      <c r="I68" s="5"/>
      <c r="J68" s="5"/>
      <c r="K68" s="5"/>
      <c r="L68" s="5"/>
      <c r="M68" s="5"/>
      <c r="N68" s="5"/>
      <c r="O68" s="5"/>
      <c r="P68" s="5"/>
      <c r="Q68" s="5"/>
      <c r="R68" s="5"/>
      <c r="S68" s="5"/>
      <c r="T68" s="5"/>
      <c r="U68" s="5"/>
      <c r="V68" s="5"/>
      <c r="W68" s="5"/>
      <c r="X68" s="5"/>
    </row>
    <row r="69" spans="1:24" ht="14.25" customHeight="1" x14ac:dyDescent="0.2">
      <c r="A69" s="15"/>
      <c r="B69" s="14"/>
      <c r="C69" s="34"/>
      <c r="D69" s="34"/>
      <c r="E69" s="5"/>
      <c r="F69" s="5"/>
      <c r="G69" s="5"/>
      <c r="H69" s="5"/>
      <c r="I69" s="5"/>
      <c r="J69" s="5"/>
      <c r="K69" s="5"/>
      <c r="L69" s="5"/>
      <c r="M69" s="5"/>
      <c r="N69" s="5"/>
      <c r="O69" s="5"/>
      <c r="P69" s="5"/>
      <c r="Q69" s="5"/>
      <c r="R69" s="5"/>
      <c r="S69" s="5"/>
      <c r="T69" s="5"/>
      <c r="U69" s="5"/>
      <c r="V69" s="5"/>
      <c r="W69" s="5"/>
      <c r="X69" s="5"/>
    </row>
    <row r="70" spans="1:24" ht="14.25" customHeight="1" x14ac:dyDescent="0.2">
      <c r="A70" s="15"/>
      <c r="B70" s="14"/>
      <c r="C70" s="34"/>
      <c r="D70" s="34"/>
      <c r="E70" s="5"/>
      <c r="F70" s="5"/>
      <c r="G70" s="5"/>
      <c r="H70" s="5"/>
      <c r="I70" s="5"/>
      <c r="J70" s="5"/>
      <c r="K70" s="5"/>
      <c r="L70" s="5"/>
      <c r="M70" s="5"/>
      <c r="N70" s="5"/>
      <c r="O70" s="5"/>
      <c r="P70" s="5"/>
      <c r="Q70" s="5"/>
      <c r="R70" s="5"/>
      <c r="S70" s="5"/>
      <c r="T70" s="5"/>
      <c r="U70" s="5"/>
      <c r="V70" s="5"/>
      <c r="W70" s="5"/>
      <c r="X70" s="5"/>
    </row>
    <row r="71" spans="1:24" ht="14.25" customHeight="1" x14ac:dyDescent="0.2">
      <c r="A71" s="15"/>
      <c r="B71" s="14"/>
      <c r="C71" s="34"/>
      <c r="D71" s="34"/>
      <c r="E71" s="5"/>
      <c r="F71" s="5"/>
      <c r="G71" s="5"/>
      <c r="H71" s="5"/>
      <c r="I71" s="5"/>
      <c r="J71" s="5"/>
      <c r="K71" s="5"/>
      <c r="L71" s="5"/>
      <c r="M71" s="5"/>
      <c r="N71" s="5"/>
      <c r="O71" s="5"/>
      <c r="P71" s="5"/>
      <c r="Q71" s="5"/>
      <c r="R71" s="5"/>
      <c r="S71" s="5"/>
      <c r="T71" s="5"/>
      <c r="U71" s="5"/>
      <c r="V71" s="5"/>
      <c r="W71" s="5"/>
      <c r="X71" s="5"/>
    </row>
    <row r="72" spans="1:24" ht="14.25" customHeight="1" x14ac:dyDescent="0.2">
      <c r="A72" s="15"/>
      <c r="B72" s="14"/>
      <c r="C72" s="34"/>
      <c r="D72" s="34"/>
      <c r="E72" s="5"/>
      <c r="F72" s="5"/>
      <c r="G72" s="5"/>
      <c r="H72" s="5"/>
      <c r="I72" s="5"/>
      <c r="J72" s="5"/>
      <c r="K72" s="5"/>
      <c r="L72" s="5"/>
      <c r="M72" s="5"/>
      <c r="N72" s="5"/>
      <c r="O72" s="5"/>
      <c r="P72" s="5"/>
      <c r="Q72" s="5"/>
      <c r="R72" s="5"/>
      <c r="S72" s="5"/>
      <c r="T72" s="5"/>
      <c r="U72" s="5"/>
      <c r="V72" s="5"/>
      <c r="W72" s="5"/>
      <c r="X72" s="5"/>
    </row>
    <row r="73" spans="1:24" ht="14.25" customHeight="1" x14ac:dyDescent="0.2">
      <c r="A73" s="15"/>
      <c r="B73" s="14"/>
      <c r="C73" s="34"/>
      <c r="D73" s="34"/>
      <c r="E73" s="5"/>
      <c r="F73" s="5"/>
      <c r="G73" s="5"/>
      <c r="H73" s="5"/>
      <c r="I73" s="5"/>
      <c r="J73" s="5"/>
      <c r="K73" s="5"/>
      <c r="L73" s="5"/>
      <c r="M73" s="5"/>
      <c r="N73" s="5"/>
      <c r="O73" s="5"/>
      <c r="P73" s="5"/>
      <c r="Q73" s="5"/>
      <c r="R73" s="5"/>
      <c r="S73" s="5"/>
      <c r="T73" s="5"/>
      <c r="U73" s="5"/>
      <c r="V73" s="5"/>
      <c r="W73" s="5"/>
      <c r="X73" s="5"/>
    </row>
    <row r="74" spans="1:24" ht="14.25" customHeight="1" x14ac:dyDescent="0.2">
      <c r="A74" s="15"/>
      <c r="B74" s="14"/>
      <c r="C74" s="34"/>
      <c r="D74" s="34"/>
      <c r="E74" s="5"/>
      <c r="F74" s="5"/>
      <c r="G74" s="5"/>
      <c r="H74" s="5"/>
      <c r="I74" s="5"/>
      <c r="J74" s="5"/>
      <c r="K74" s="5"/>
      <c r="L74" s="5"/>
      <c r="M74" s="5"/>
      <c r="N74" s="5"/>
      <c r="O74" s="5"/>
      <c r="P74" s="5"/>
      <c r="Q74" s="5"/>
      <c r="R74" s="5"/>
      <c r="S74" s="5"/>
      <c r="T74" s="5"/>
      <c r="U74" s="5"/>
      <c r="V74" s="5"/>
      <c r="W74" s="5"/>
      <c r="X74" s="5"/>
    </row>
    <row r="75" spans="1:24" ht="14.25" customHeight="1" x14ac:dyDescent="0.2">
      <c r="A75" s="15"/>
      <c r="B75" s="14"/>
      <c r="C75" s="34"/>
      <c r="D75" s="34"/>
      <c r="E75" s="5"/>
      <c r="F75" s="5"/>
      <c r="G75" s="5"/>
      <c r="H75" s="5"/>
      <c r="I75" s="5"/>
      <c r="J75" s="5"/>
      <c r="K75" s="5"/>
      <c r="L75" s="5"/>
      <c r="M75" s="5"/>
      <c r="N75" s="5"/>
      <c r="O75" s="5"/>
      <c r="P75" s="5"/>
      <c r="Q75" s="5"/>
      <c r="R75" s="5"/>
      <c r="S75" s="5"/>
      <c r="T75" s="5"/>
      <c r="U75" s="5"/>
      <c r="V75" s="5"/>
      <c r="W75" s="5"/>
      <c r="X75" s="5"/>
    </row>
    <row r="76" spans="1:24" ht="14.25" customHeight="1" x14ac:dyDescent="0.2">
      <c r="A76" s="15"/>
      <c r="B76" s="14"/>
      <c r="C76" s="34"/>
      <c r="D76" s="34"/>
      <c r="E76" s="5"/>
      <c r="F76" s="5"/>
      <c r="G76" s="5"/>
      <c r="H76" s="5"/>
      <c r="I76" s="5"/>
      <c r="J76" s="5"/>
      <c r="K76" s="5"/>
      <c r="L76" s="5"/>
      <c r="M76" s="5"/>
      <c r="N76" s="5"/>
      <c r="O76" s="5"/>
      <c r="P76" s="5"/>
      <c r="Q76" s="5"/>
      <c r="R76" s="5"/>
      <c r="S76" s="5"/>
      <c r="T76" s="5"/>
      <c r="U76" s="5"/>
      <c r="V76" s="5"/>
      <c r="W76" s="5"/>
      <c r="X76" s="5"/>
    </row>
    <row r="77" spans="1:24" ht="14.25" customHeight="1" x14ac:dyDescent="0.2">
      <c r="A77" s="15"/>
      <c r="B77" s="14"/>
      <c r="C77" s="34"/>
      <c r="D77" s="34"/>
      <c r="E77" s="5"/>
      <c r="F77" s="5"/>
      <c r="G77" s="5"/>
      <c r="H77" s="5"/>
      <c r="I77" s="5"/>
      <c r="J77" s="5"/>
      <c r="K77" s="5"/>
      <c r="L77" s="5"/>
      <c r="M77" s="5"/>
      <c r="N77" s="5"/>
      <c r="O77" s="5"/>
      <c r="P77" s="5"/>
      <c r="Q77" s="5"/>
      <c r="R77" s="5"/>
      <c r="S77" s="5"/>
      <c r="T77" s="5"/>
      <c r="U77" s="5"/>
      <c r="V77" s="5"/>
      <c r="W77" s="5"/>
      <c r="X77" s="5"/>
    </row>
    <row r="78" spans="1:24" ht="14.25" customHeight="1" x14ac:dyDescent="0.2">
      <c r="A78" s="15"/>
      <c r="B78" s="14"/>
      <c r="C78" s="34"/>
      <c r="D78" s="34"/>
      <c r="E78" s="5"/>
      <c r="F78" s="5"/>
      <c r="G78" s="5"/>
      <c r="H78" s="5"/>
      <c r="I78" s="5"/>
      <c r="J78" s="5"/>
      <c r="K78" s="5"/>
      <c r="L78" s="5"/>
      <c r="M78" s="5"/>
      <c r="N78" s="5"/>
      <c r="O78" s="5"/>
      <c r="P78" s="5"/>
      <c r="Q78" s="5"/>
      <c r="R78" s="5"/>
      <c r="S78" s="5"/>
      <c r="T78" s="5"/>
      <c r="U78" s="5"/>
      <c r="V78" s="5"/>
      <c r="W78" s="5"/>
      <c r="X78" s="5"/>
    </row>
    <row r="79" spans="1:24" ht="14.25" customHeight="1" x14ac:dyDescent="0.2">
      <c r="A79" s="15"/>
      <c r="B79" s="14"/>
      <c r="C79" s="34"/>
      <c r="D79" s="34"/>
      <c r="E79" s="5"/>
      <c r="F79" s="5"/>
      <c r="G79" s="5"/>
      <c r="H79" s="5"/>
      <c r="I79" s="5"/>
      <c r="J79" s="5"/>
      <c r="K79" s="5"/>
      <c r="L79" s="5"/>
      <c r="M79" s="5"/>
      <c r="N79" s="5"/>
      <c r="O79" s="5"/>
      <c r="P79" s="5"/>
      <c r="Q79" s="5"/>
      <c r="R79" s="5"/>
      <c r="S79" s="5"/>
      <c r="T79" s="5"/>
      <c r="U79" s="5"/>
      <c r="V79" s="5"/>
      <c r="W79" s="5"/>
      <c r="X79" s="5"/>
    </row>
    <row r="80" spans="1:24" ht="14.25" customHeight="1" x14ac:dyDescent="0.2">
      <c r="A80" s="15"/>
      <c r="B80" s="14"/>
      <c r="C80" s="34"/>
      <c r="D80" s="34"/>
      <c r="E80" s="5"/>
      <c r="F80" s="5"/>
      <c r="G80" s="5"/>
      <c r="H80" s="5"/>
      <c r="I80" s="5"/>
      <c r="J80" s="5"/>
      <c r="K80" s="5"/>
      <c r="L80" s="5"/>
      <c r="M80" s="5"/>
      <c r="N80" s="5"/>
      <c r="O80" s="5"/>
      <c r="P80" s="5"/>
      <c r="Q80" s="5"/>
      <c r="R80" s="5"/>
      <c r="S80" s="5"/>
      <c r="T80" s="5"/>
      <c r="U80" s="5"/>
      <c r="V80" s="5"/>
      <c r="W80" s="5"/>
      <c r="X80" s="5"/>
    </row>
    <row r="81" spans="1:24" ht="14.25" customHeight="1" x14ac:dyDescent="0.2">
      <c r="A81" s="15"/>
      <c r="B81" s="14"/>
      <c r="C81" s="34"/>
      <c r="D81" s="34"/>
      <c r="E81" s="5"/>
      <c r="F81" s="5"/>
      <c r="G81" s="5"/>
      <c r="H81" s="5"/>
      <c r="I81" s="5"/>
      <c r="J81" s="5"/>
      <c r="K81" s="5"/>
      <c r="L81" s="5"/>
      <c r="M81" s="5"/>
      <c r="N81" s="5"/>
      <c r="O81" s="5"/>
      <c r="P81" s="5"/>
      <c r="Q81" s="5"/>
      <c r="R81" s="5"/>
      <c r="S81" s="5"/>
      <c r="T81" s="5"/>
      <c r="U81" s="5"/>
      <c r="V81" s="5"/>
      <c r="W81" s="5"/>
      <c r="X81" s="5"/>
    </row>
    <row r="82" spans="1:24" ht="14.25" customHeight="1" x14ac:dyDescent="0.2">
      <c r="A82" s="15"/>
      <c r="B82" s="14"/>
      <c r="C82" s="34"/>
      <c r="D82" s="34"/>
      <c r="E82" s="5"/>
      <c r="F82" s="5"/>
      <c r="G82" s="5"/>
      <c r="H82" s="5"/>
      <c r="I82" s="5"/>
      <c r="J82" s="5"/>
      <c r="K82" s="5"/>
      <c r="L82" s="5"/>
      <c r="M82" s="5"/>
      <c r="N82" s="5"/>
      <c r="O82" s="5"/>
      <c r="P82" s="5"/>
      <c r="Q82" s="5"/>
      <c r="R82" s="5"/>
      <c r="S82" s="5"/>
      <c r="T82" s="5"/>
      <c r="U82" s="5"/>
      <c r="V82" s="5"/>
      <c r="W82" s="5"/>
      <c r="X82" s="5"/>
    </row>
    <row r="83" spans="1:24" ht="14.25" customHeight="1" x14ac:dyDescent="0.2">
      <c r="A83" s="15"/>
      <c r="B83" s="14"/>
      <c r="C83" s="34"/>
      <c r="D83" s="34"/>
      <c r="E83" s="5"/>
      <c r="F83" s="5"/>
      <c r="G83" s="5"/>
      <c r="H83" s="5"/>
      <c r="I83" s="5"/>
      <c r="J83" s="5"/>
      <c r="K83" s="5"/>
      <c r="L83" s="5"/>
      <c r="M83" s="5"/>
      <c r="N83" s="5"/>
      <c r="O83" s="5"/>
      <c r="P83" s="5"/>
      <c r="Q83" s="5"/>
      <c r="R83" s="5"/>
      <c r="S83" s="5"/>
      <c r="T83" s="5"/>
      <c r="U83" s="5"/>
      <c r="V83" s="5"/>
      <c r="W83" s="5"/>
      <c r="X83" s="5"/>
    </row>
    <row r="84" spans="1:24" ht="14.25" customHeight="1" x14ac:dyDescent="0.2">
      <c r="A84" s="15"/>
      <c r="B84" s="14"/>
      <c r="C84" s="34"/>
      <c r="D84" s="34"/>
      <c r="E84" s="5"/>
      <c r="F84" s="5"/>
      <c r="G84" s="5"/>
      <c r="H84" s="5"/>
      <c r="I84" s="5"/>
      <c r="J84" s="5"/>
      <c r="K84" s="5"/>
      <c r="L84" s="5"/>
      <c r="M84" s="5"/>
      <c r="N84" s="5"/>
      <c r="O84" s="5"/>
      <c r="P84" s="5"/>
      <c r="Q84" s="5"/>
      <c r="R84" s="5"/>
      <c r="S84" s="5"/>
      <c r="T84" s="5"/>
      <c r="U84" s="5"/>
      <c r="V84" s="5"/>
      <c r="W84" s="5"/>
      <c r="X84" s="5"/>
    </row>
    <row r="85" spans="1:24" ht="14.25" customHeight="1" x14ac:dyDescent="0.2">
      <c r="A85" s="15"/>
      <c r="B85" s="14"/>
      <c r="C85" s="34"/>
      <c r="D85" s="34"/>
      <c r="E85" s="5"/>
      <c r="F85" s="5"/>
      <c r="G85" s="5"/>
      <c r="H85" s="5"/>
      <c r="I85" s="5"/>
      <c r="J85" s="5"/>
      <c r="K85" s="5"/>
      <c r="L85" s="5"/>
      <c r="M85" s="5"/>
      <c r="N85" s="5"/>
      <c r="O85" s="5"/>
      <c r="P85" s="5"/>
      <c r="Q85" s="5"/>
      <c r="R85" s="5"/>
      <c r="S85" s="5"/>
      <c r="T85" s="5"/>
      <c r="U85" s="5"/>
      <c r="V85" s="5"/>
      <c r="W85" s="5"/>
      <c r="X85" s="5"/>
    </row>
    <row r="86" spans="1:24" ht="14.25" customHeight="1" x14ac:dyDescent="0.2">
      <c r="A86" s="15"/>
      <c r="B86" s="14"/>
      <c r="C86" s="34"/>
      <c r="D86" s="34"/>
      <c r="E86" s="5"/>
      <c r="F86" s="5"/>
      <c r="G86" s="5"/>
      <c r="H86" s="5"/>
      <c r="I86" s="5"/>
      <c r="J86" s="5"/>
      <c r="K86" s="5"/>
      <c r="L86" s="5"/>
      <c r="M86" s="5"/>
      <c r="N86" s="5"/>
      <c r="O86" s="5"/>
      <c r="P86" s="5"/>
      <c r="Q86" s="5"/>
      <c r="R86" s="5"/>
      <c r="S86" s="5"/>
      <c r="T86" s="5"/>
      <c r="U86" s="5"/>
      <c r="V86" s="5"/>
      <c r="W86" s="5"/>
      <c r="X86" s="5"/>
    </row>
    <row r="87" spans="1:24" ht="14.25" customHeight="1" x14ac:dyDescent="0.2">
      <c r="A87" s="15"/>
      <c r="B87" s="14"/>
      <c r="C87" s="34"/>
      <c r="D87" s="34"/>
      <c r="E87" s="5"/>
      <c r="F87" s="5"/>
      <c r="G87" s="5"/>
      <c r="H87" s="5"/>
      <c r="I87" s="5"/>
      <c r="J87" s="5"/>
      <c r="K87" s="5"/>
      <c r="L87" s="5"/>
      <c r="M87" s="5"/>
      <c r="N87" s="5"/>
      <c r="O87" s="5"/>
      <c r="P87" s="5"/>
      <c r="Q87" s="5"/>
      <c r="R87" s="5"/>
      <c r="S87" s="5"/>
      <c r="T87" s="5"/>
      <c r="U87" s="5"/>
      <c r="V87" s="5"/>
      <c r="W87" s="5"/>
      <c r="X87" s="5"/>
    </row>
    <row r="88" spans="1:24" ht="14.25" customHeight="1" x14ac:dyDescent="0.2">
      <c r="A88" s="15"/>
      <c r="B88" s="14"/>
      <c r="C88" s="34"/>
      <c r="D88" s="34"/>
      <c r="E88" s="5"/>
      <c r="F88" s="5"/>
      <c r="G88" s="5"/>
      <c r="H88" s="5"/>
      <c r="I88" s="5"/>
      <c r="J88" s="5"/>
      <c r="K88" s="5"/>
      <c r="L88" s="5"/>
      <c r="M88" s="5"/>
      <c r="N88" s="5"/>
      <c r="O88" s="5"/>
      <c r="P88" s="5"/>
      <c r="Q88" s="5"/>
      <c r="R88" s="5"/>
      <c r="S88" s="5"/>
      <c r="T88" s="5"/>
      <c r="U88" s="5"/>
      <c r="V88" s="5"/>
      <c r="W88" s="5"/>
      <c r="X88" s="5"/>
    </row>
    <row r="89" spans="1:24" ht="14.25" customHeight="1" x14ac:dyDescent="0.2">
      <c r="A89" s="15"/>
      <c r="B89" s="14"/>
      <c r="C89" s="34"/>
      <c r="D89" s="34"/>
      <c r="E89" s="5"/>
      <c r="F89" s="5"/>
      <c r="G89" s="5"/>
      <c r="H89" s="5"/>
      <c r="I89" s="5"/>
      <c r="J89" s="5"/>
      <c r="K89" s="5"/>
      <c r="L89" s="5"/>
      <c r="M89" s="5"/>
      <c r="N89" s="5"/>
      <c r="O89" s="5"/>
      <c r="P89" s="5"/>
      <c r="Q89" s="5"/>
      <c r="R89" s="5"/>
      <c r="S89" s="5"/>
      <c r="T89" s="5"/>
      <c r="U89" s="5"/>
      <c r="V89" s="5"/>
      <c r="W89" s="5"/>
      <c r="X89" s="5"/>
    </row>
    <row r="90" spans="1:24" ht="14.25" customHeight="1" x14ac:dyDescent="0.2">
      <c r="A90" s="15"/>
      <c r="B90" s="14"/>
      <c r="C90" s="34"/>
      <c r="D90" s="34"/>
      <c r="E90" s="5"/>
      <c r="F90" s="5"/>
      <c r="G90" s="5"/>
      <c r="H90" s="5"/>
      <c r="I90" s="5"/>
      <c r="J90" s="5"/>
      <c r="K90" s="5"/>
      <c r="L90" s="5"/>
      <c r="M90" s="5"/>
      <c r="N90" s="5"/>
      <c r="O90" s="5"/>
      <c r="P90" s="5"/>
      <c r="Q90" s="5"/>
      <c r="R90" s="5"/>
      <c r="S90" s="5"/>
      <c r="T90" s="5"/>
      <c r="U90" s="5"/>
      <c r="V90" s="5"/>
      <c r="W90" s="5"/>
      <c r="X90" s="5"/>
    </row>
    <row r="91" spans="1:24" ht="14.25" customHeight="1" x14ac:dyDescent="0.2">
      <c r="A91" s="15"/>
      <c r="B91" s="14"/>
      <c r="C91" s="34"/>
      <c r="D91" s="34"/>
      <c r="E91" s="5"/>
      <c r="F91" s="5"/>
      <c r="G91" s="5"/>
      <c r="H91" s="5"/>
      <c r="I91" s="5"/>
      <c r="J91" s="5"/>
      <c r="K91" s="5"/>
      <c r="L91" s="5"/>
      <c r="M91" s="5"/>
      <c r="N91" s="5"/>
      <c r="O91" s="5"/>
      <c r="P91" s="5"/>
      <c r="Q91" s="5"/>
      <c r="R91" s="5"/>
      <c r="S91" s="5"/>
      <c r="T91" s="5"/>
      <c r="U91" s="5"/>
      <c r="V91" s="5"/>
      <c r="W91" s="5"/>
      <c r="X91" s="5"/>
    </row>
    <row r="92" spans="1:24" ht="14.25" customHeight="1" x14ac:dyDescent="0.2">
      <c r="A92" s="15"/>
      <c r="B92" s="14"/>
      <c r="C92" s="34"/>
      <c r="D92" s="34"/>
      <c r="E92" s="5"/>
      <c r="F92" s="5"/>
      <c r="G92" s="5"/>
      <c r="H92" s="5"/>
      <c r="I92" s="5"/>
      <c r="J92" s="5"/>
      <c r="K92" s="5"/>
      <c r="L92" s="5"/>
      <c r="M92" s="5"/>
      <c r="N92" s="5"/>
      <c r="O92" s="5"/>
      <c r="P92" s="5"/>
      <c r="Q92" s="5"/>
      <c r="R92" s="5"/>
      <c r="S92" s="5"/>
      <c r="T92" s="5"/>
      <c r="U92" s="5"/>
      <c r="V92" s="5"/>
      <c r="W92" s="5"/>
      <c r="X92" s="5"/>
    </row>
    <row r="93" spans="1:24" ht="14.25" customHeight="1" x14ac:dyDescent="0.2">
      <c r="A93" s="15"/>
      <c r="B93" s="14"/>
      <c r="C93" s="34"/>
      <c r="D93" s="34"/>
      <c r="E93" s="5"/>
      <c r="F93" s="5"/>
      <c r="G93" s="5"/>
      <c r="H93" s="5"/>
      <c r="I93" s="5"/>
      <c r="J93" s="5"/>
      <c r="K93" s="5"/>
      <c r="L93" s="5"/>
      <c r="M93" s="5"/>
      <c r="N93" s="5"/>
      <c r="O93" s="5"/>
      <c r="P93" s="5"/>
      <c r="Q93" s="5"/>
      <c r="R93" s="5"/>
      <c r="S93" s="5"/>
      <c r="T93" s="5"/>
      <c r="U93" s="5"/>
      <c r="V93" s="5"/>
      <c r="W93" s="5"/>
      <c r="X93" s="5"/>
    </row>
    <row r="94" spans="1:24" ht="14.25" customHeight="1" x14ac:dyDescent="0.2">
      <c r="A94" s="15"/>
      <c r="B94" s="14"/>
      <c r="C94" s="34"/>
      <c r="D94" s="34"/>
      <c r="E94" s="5"/>
      <c r="F94" s="5"/>
      <c r="G94" s="5"/>
      <c r="H94" s="5"/>
      <c r="I94" s="5"/>
      <c r="J94" s="5"/>
      <c r="K94" s="5"/>
      <c r="L94" s="5"/>
      <c r="M94" s="5"/>
      <c r="N94" s="5"/>
      <c r="O94" s="5"/>
      <c r="P94" s="5"/>
      <c r="Q94" s="5"/>
      <c r="R94" s="5"/>
      <c r="S94" s="5"/>
      <c r="T94" s="5"/>
      <c r="U94" s="5"/>
      <c r="V94" s="5"/>
      <c r="W94" s="5"/>
      <c r="X94" s="5"/>
    </row>
    <row r="95" spans="1:24" ht="14.25" customHeight="1" x14ac:dyDescent="0.2">
      <c r="A95" s="15"/>
      <c r="B95" s="14"/>
      <c r="C95" s="34"/>
      <c r="D95" s="34"/>
      <c r="E95" s="5"/>
      <c r="F95" s="5"/>
      <c r="G95" s="5"/>
      <c r="H95" s="5"/>
      <c r="I95" s="5"/>
      <c r="J95" s="5"/>
      <c r="K95" s="5"/>
      <c r="L95" s="5"/>
      <c r="M95" s="5"/>
      <c r="N95" s="5"/>
      <c r="O95" s="5"/>
      <c r="P95" s="5"/>
      <c r="Q95" s="5"/>
      <c r="R95" s="5"/>
      <c r="S95" s="5"/>
      <c r="T95" s="5"/>
      <c r="U95" s="5"/>
      <c r="V95" s="5"/>
      <c r="W95" s="5"/>
      <c r="X95" s="5"/>
    </row>
    <row r="96" spans="1:24" ht="14.25" customHeight="1" x14ac:dyDescent="0.2">
      <c r="A96" s="15"/>
      <c r="B96" s="14"/>
      <c r="C96" s="34"/>
      <c r="D96" s="34"/>
      <c r="E96" s="5"/>
      <c r="F96" s="5"/>
      <c r="G96" s="5"/>
      <c r="H96" s="5"/>
      <c r="I96" s="5"/>
      <c r="J96" s="5"/>
      <c r="K96" s="5"/>
      <c r="L96" s="5"/>
      <c r="M96" s="5"/>
      <c r="N96" s="5"/>
      <c r="O96" s="5"/>
      <c r="P96" s="5"/>
      <c r="Q96" s="5"/>
      <c r="R96" s="5"/>
      <c r="S96" s="5"/>
      <c r="T96" s="5"/>
      <c r="U96" s="5"/>
      <c r="V96" s="5"/>
      <c r="W96" s="5"/>
      <c r="X96" s="5"/>
    </row>
    <row r="97" spans="1:24" ht="14.25" customHeight="1" x14ac:dyDescent="0.2">
      <c r="A97" s="15"/>
      <c r="B97" s="14"/>
      <c r="C97" s="34"/>
      <c r="D97" s="34"/>
      <c r="E97" s="5"/>
      <c r="F97" s="5"/>
      <c r="G97" s="5"/>
      <c r="H97" s="5"/>
      <c r="I97" s="5"/>
      <c r="J97" s="5"/>
      <c r="K97" s="5"/>
      <c r="L97" s="5"/>
      <c r="M97" s="5"/>
      <c r="N97" s="5"/>
      <c r="O97" s="5"/>
      <c r="P97" s="5"/>
      <c r="Q97" s="5"/>
      <c r="R97" s="5"/>
      <c r="S97" s="5"/>
      <c r="T97" s="5"/>
      <c r="U97" s="5"/>
      <c r="V97" s="5"/>
      <c r="W97" s="5"/>
      <c r="X97" s="5"/>
    </row>
    <row r="98" spans="1:24" ht="14.25" customHeight="1" x14ac:dyDescent="0.2">
      <c r="A98" s="15"/>
      <c r="B98" s="14"/>
      <c r="C98" s="34"/>
      <c r="D98" s="34"/>
      <c r="E98" s="5"/>
      <c r="F98" s="5"/>
      <c r="G98" s="5"/>
      <c r="H98" s="5"/>
      <c r="I98" s="5"/>
      <c r="J98" s="5"/>
      <c r="K98" s="5"/>
      <c r="L98" s="5"/>
      <c r="M98" s="5"/>
      <c r="N98" s="5"/>
      <c r="O98" s="5"/>
      <c r="P98" s="5"/>
      <c r="Q98" s="5"/>
      <c r="R98" s="5"/>
      <c r="S98" s="5"/>
      <c r="T98" s="5"/>
      <c r="U98" s="5"/>
      <c r="V98" s="5"/>
      <c r="W98" s="5"/>
      <c r="X98" s="5"/>
    </row>
    <row r="99" spans="1:24" ht="14.25" customHeight="1" x14ac:dyDescent="0.2">
      <c r="A99" s="15"/>
      <c r="B99" s="14"/>
      <c r="C99" s="34"/>
      <c r="D99" s="34"/>
      <c r="E99" s="5"/>
      <c r="F99" s="5"/>
      <c r="G99" s="5"/>
      <c r="H99" s="5"/>
      <c r="I99" s="5"/>
      <c r="J99" s="5"/>
      <c r="K99" s="5"/>
      <c r="L99" s="5"/>
      <c r="M99" s="5"/>
      <c r="N99" s="5"/>
      <c r="O99" s="5"/>
      <c r="P99" s="5"/>
      <c r="Q99" s="5"/>
      <c r="R99" s="5"/>
      <c r="S99" s="5"/>
      <c r="T99" s="5"/>
      <c r="U99" s="5"/>
      <c r="V99" s="5"/>
      <c r="W99" s="5"/>
      <c r="X99" s="5"/>
    </row>
    <row r="100" spans="1:24" ht="14.25" customHeight="1" x14ac:dyDescent="0.2">
      <c r="A100" s="15"/>
      <c r="B100" s="14"/>
      <c r="C100" s="34"/>
      <c r="D100" s="34"/>
      <c r="E100" s="5"/>
      <c r="F100" s="5"/>
      <c r="G100" s="5"/>
      <c r="H100" s="5"/>
      <c r="I100" s="5"/>
      <c r="J100" s="5"/>
      <c r="K100" s="5"/>
      <c r="L100" s="5"/>
      <c r="M100" s="5"/>
      <c r="N100" s="5"/>
      <c r="O100" s="5"/>
      <c r="P100" s="5"/>
      <c r="Q100" s="5"/>
      <c r="R100" s="5"/>
      <c r="S100" s="5"/>
      <c r="T100" s="5"/>
      <c r="U100" s="5"/>
      <c r="V100" s="5"/>
      <c r="W100" s="5"/>
      <c r="X100" s="5"/>
    </row>
    <row r="101" spans="1:24" ht="14.25" customHeight="1" x14ac:dyDescent="0.2">
      <c r="A101" s="15"/>
      <c r="B101" s="14"/>
      <c r="C101" s="34"/>
      <c r="D101" s="34"/>
      <c r="E101" s="5"/>
      <c r="F101" s="5"/>
      <c r="G101" s="5"/>
      <c r="H101" s="5"/>
      <c r="I101" s="5"/>
      <c r="J101" s="5"/>
      <c r="K101" s="5"/>
      <c r="L101" s="5"/>
      <c r="M101" s="5"/>
      <c r="N101" s="5"/>
      <c r="O101" s="5"/>
      <c r="P101" s="5"/>
      <c r="Q101" s="5"/>
      <c r="R101" s="5"/>
      <c r="S101" s="5"/>
      <c r="T101" s="5"/>
      <c r="U101" s="5"/>
      <c r="V101" s="5"/>
      <c r="W101" s="5"/>
      <c r="X101" s="5"/>
    </row>
    <row r="102" spans="1:24" ht="14.25" customHeight="1" x14ac:dyDescent="0.2">
      <c r="A102" s="15"/>
      <c r="B102" s="14"/>
      <c r="C102" s="34"/>
      <c r="D102" s="34"/>
      <c r="E102" s="5"/>
      <c r="F102" s="5"/>
      <c r="G102" s="5"/>
      <c r="H102" s="5"/>
      <c r="I102" s="5"/>
      <c r="J102" s="5"/>
      <c r="K102" s="5"/>
      <c r="L102" s="5"/>
      <c r="M102" s="5"/>
      <c r="N102" s="5"/>
      <c r="O102" s="5"/>
      <c r="P102" s="5"/>
      <c r="Q102" s="5"/>
      <c r="R102" s="5"/>
      <c r="S102" s="5"/>
      <c r="T102" s="5"/>
      <c r="U102" s="5"/>
      <c r="V102" s="5"/>
      <c r="W102" s="5"/>
      <c r="X102" s="5"/>
    </row>
    <row r="103" spans="1:24" ht="14.25" customHeight="1" x14ac:dyDescent="0.2">
      <c r="A103" s="15"/>
      <c r="B103" s="14"/>
      <c r="C103" s="34"/>
      <c r="D103" s="34"/>
      <c r="E103" s="5"/>
      <c r="F103" s="5"/>
      <c r="G103" s="5"/>
      <c r="H103" s="5"/>
      <c r="I103" s="5"/>
      <c r="J103" s="5"/>
      <c r="K103" s="5"/>
      <c r="L103" s="5"/>
      <c r="M103" s="5"/>
      <c r="N103" s="5"/>
      <c r="O103" s="5"/>
      <c r="P103" s="5"/>
      <c r="Q103" s="5"/>
      <c r="R103" s="5"/>
      <c r="S103" s="5"/>
      <c r="T103" s="5"/>
      <c r="U103" s="5"/>
      <c r="V103" s="5"/>
      <c r="W103" s="5"/>
      <c r="X103" s="5"/>
    </row>
    <row r="104" spans="1:24" ht="14.25" customHeight="1" x14ac:dyDescent="0.2">
      <c r="A104" s="15"/>
      <c r="B104" s="14"/>
      <c r="C104" s="34"/>
      <c r="D104" s="34"/>
      <c r="E104" s="5"/>
      <c r="F104" s="5"/>
      <c r="G104" s="5"/>
      <c r="H104" s="5"/>
      <c r="I104" s="5"/>
      <c r="J104" s="5"/>
      <c r="K104" s="5"/>
      <c r="L104" s="5"/>
      <c r="M104" s="5"/>
      <c r="N104" s="5"/>
      <c r="O104" s="5"/>
      <c r="P104" s="5"/>
      <c r="Q104" s="5"/>
      <c r="R104" s="5"/>
      <c r="S104" s="5"/>
      <c r="T104" s="5"/>
      <c r="U104" s="5"/>
      <c r="V104" s="5"/>
      <c r="W104" s="5"/>
      <c r="X104" s="5"/>
    </row>
    <row r="105" spans="1:24" ht="14.25" customHeight="1" x14ac:dyDescent="0.2">
      <c r="A105" s="15"/>
      <c r="B105" s="14"/>
      <c r="C105" s="34"/>
      <c r="D105" s="34"/>
      <c r="E105" s="5"/>
      <c r="F105" s="5"/>
      <c r="G105" s="5"/>
      <c r="H105" s="5"/>
      <c r="I105" s="5"/>
      <c r="J105" s="5"/>
      <c r="K105" s="5"/>
      <c r="L105" s="5"/>
      <c r="M105" s="5"/>
      <c r="N105" s="5"/>
      <c r="O105" s="5"/>
      <c r="P105" s="5"/>
      <c r="Q105" s="5"/>
      <c r="R105" s="5"/>
      <c r="S105" s="5"/>
      <c r="T105" s="5"/>
      <c r="U105" s="5"/>
      <c r="V105" s="5"/>
      <c r="W105" s="5"/>
      <c r="X105" s="5"/>
    </row>
    <row r="106" spans="1:24" ht="14.25" customHeight="1" x14ac:dyDescent="0.2">
      <c r="A106" s="15"/>
      <c r="B106" s="14"/>
      <c r="C106" s="34"/>
      <c r="D106" s="34"/>
      <c r="E106" s="5"/>
      <c r="F106" s="5"/>
      <c r="G106" s="5"/>
      <c r="H106" s="5"/>
      <c r="I106" s="5"/>
      <c r="J106" s="5"/>
      <c r="K106" s="5"/>
      <c r="L106" s="5"/>
      <c r="M106" s="5"/>
      <c r="N106" s="5"/>
      <c r="O106" s="5"/>
      <c r="P106" s="5"/>
      <c r="Q106" s="5"/>
      <c r="R106" s="5"/>
      <c r="S106" s="5"/>
      <c r="T106" s="5"/>
      <c r="U106" s="5"/>
      <c r="V106" s="5"/>
      <c r="W106" s="5"/>
      <c r="X106" s="5"/>
    </row>
    <row r="107" spans="1:24" ht="14.25" customHeight="1" x14ac:dyDescent="0.2">
      <c r="A107" s="15"/>
      <c r="B107" s="14"/>
      <c r="C107" s="34"/>
      <c r="D107" s="34"/>
      <c r="E107" s="5"/>
      <c r="F107" s="5"/>
      <c r="G107" s="5"/>
      <c r="H107" s="5"/>
      <c r="I107" s="5"/>
      <c r="J107" s="5"/>
      <c r="K107" s="5"/>
      <c r="L107" s="5"/>
      <c r="M107" s="5"/>
      <c r="N107" s="5"/>
      <c r="O107" s="5"/>
      <c r="P107" s="5"/>
      <c r="Q107" s="5"/>
      <c r="R107" s="5"/>
      <c r="S107" s="5"/>
      <c r="T107" s="5"/>
      <c r="U107" s="5"/>
      <c r="V107" s="5"/>
      <c r="W107" s="5"/>
      <c r="X107" s="5"/>
    </row>
    <row r="108" spans="1:24" ht="14.25" customHeight="1" x14ac:dyDescent="0.2">
      <c r="A108" s="15"/>
      <c r="B108" s="14"/>
      <c r="C108" s="34"/>
      <c r="D108" s="34"/>
      <c r="E108" s="5"/>
      <c r="F108" s="5"/>
      <c r="G108" s="5"/>
      <c r="H108" s="5"/>
      <c r="I108" s="5"/>
      <c r="J108" s="5"/>
      <c r="K108" s="5"/>
      <c r="L108" s="5"/>
      <c r="M108" s="5"/>
      <c r="N108" s="5"/>
      <c r="O108" s="5"/>
      <c r="P108" s="5"/>
      <c r="Q108" s="5"/>
      <c r="R108" s="5"/>
      <c r="S108" s="5"/>
      <c r="T108" s="5"/>
      <c r="U108" s="5"/>
      <c r="V108" s="5"/>
      <c r="W108" s="5"/>
      <c r="X108" s="5"/>
    </row>
    <row r="109" spans="1:24" ht="14.25" customHeight="1" x14ac:dyDescent="0.2">
      <c r="A109" s="15"/>
      <c r="B109" s="14"/>
      <c r="C109" s="34"/>
      <c r="D109" s="34"/>
      <c r="E109" s="5"/>
      <c r="F109" s="5"/>
      <c r="G109" s="5"/>
      <c r="H109" s="5"/>
      <c r="I109" s="5"/>
      <c r="J109" s="5"/>
      <c r="K109" s="5"/>
      <c r="L109" s="5"/>
      <c r="M109" s="5"/>
      <c r="N109" s="5"/>
      <c r="O109" s="5"/>
      <c r="P109" s="5"/>
      <c r="Q109" s="5"/>
      <c r="R109" s="5"/>
      <c r="S109" s="5"/>
      <c r="T109" s="5"/>
      <c r="U109" s="5"/>
      <c r="V109" s="5"/>
      <c r="W109" s="5"/>
      <c r="X109" s="5"/>
    </row>
    <row r="110" spans="1:24" ht="14.25" customHeight="1" x14ac:dyDescent="0.2">
      <c r="A110" s="15"/>
      <c r="B110" s="14"/>
      <c r="C110" s="34"/>
      <c r="D110" s="34"/>
      <c r="E110" s="5"/>
      <c r="F110" s="5"/>
      <c r="G110" s="5"/>
      <c r="H110" s="5"/>
      <c r="I110" s="5"/>
      <c r="J110" s="5"/>
      <c r="K110" s="5"/>
      <c r="L110" s="5"/>
      <c r="M110" s="5"/>
      <c r="N110" s="5"/>
      <c r="O110" s="5"/>
      <c r="P110" s="5"/>
      <c r="Q110" s="5"/>
      <c r="R110" s="5"/>
      <c r="S110" s="5"/>
      <c r="T110" s="5"/>
      <c r="U110" s="5"/>
      <c r="V110" s="5"/>
      <c r="W110" s="5"/>
      <c r="X110" s="5"/>
    </row>
    <row r="111" spans="1:24" ht="14.25" customHeight="1" x14ac:dyDescent="0.2">
      <c r="A111" s="15"/>
      <c r="B111" s="14"/>
      <c r="C111" s="34"/>
      <c r="D111" s="34"/>
      <c r="E111" s="5"/>
      <c r="F111" s="5"/>
      <c r="G111" s="5"/>
      <c r="H111" s="5"/>
      <c r="I111" s="5"/>
      <c r="J111" s="5"/>
      <c r="K111" s="5"/>
      <c r="L111" s="5"/>
      <c r="M111" s="5"/>
      <c r="N111" s="5"/>
      <c r="O111" s="5"/>
      <c r="P111" s="5"/>
      <c r="Q111" s="5"/>
      <c r="R111" s="5"/>
      <c r="S111" s="5"/>
      <c r="T111" s="5"/>
      <c r="U111" s="5"/>
      <c r="V111" s="5"/>
      <c r="W111" s="5"/>
      <c r="X111" s="5"/>
    </row>
    <row r="112" spans="1:24" ht="14.25" customHeight="1" x14ac:dyDescent="0.2">
      <c r="A112" s="15"/>
      <c r="B112" s="14"/>
      <c r="C112" s="34"/>
      <c r="D112" s="34"/>
      <c r="E112" s="5"/>
      <c r="F112" s="5"/>
      <c r="G112" s="5"/>
      <c r="H112" s="5"/>
      <c r="I112" s="5"/>
      <c r="J112" s="5"/>
      <c r="K112" s="5"/>
      <c r="L112" s="5"/>
      <c r="M112" s="5"/>
      <c r="N112" s="5"/>
      <c r="O112" s="5"/>
      <c r="P112" s="5"/>
      <c r="Q112" s="5"/>
      <c r="R112" s="5"/>
      <c r="S112" s="5"/>
      <c r="T112" s="5"/>
      <c r="U112" s="5"/>
      <c r="V112" s="5"/>
      <c r="W112" s="5"/>
      <c r="X112" s="5"/>
    </row>
    <row r="113" spans="1:24" ht="14.25" customHeight="1" x14ac:dyDescent="0.2">
      <c r="A113" s="15"/>
      <c r="B113" s="14"/>
      <c r="C113" s="34"/>
      <c r="D113" s="34"/>
      <c r="E113" s="5"/>
      <c r="F113" s="5"/>
      <c r="G113" s="5"/>
      <c r="H113" s="5"/>
      <c r="I113" s="5"/>
      <c r="J113" s="5"/>
      <c r="K113" s="5"/>
      <c r="L113" s="5"/>
      <c r="M113" s="5"/>
      <c r="N113" s="5"/>
      <c r="O113" s="5"/>
      <c r="P113" s="5"/>
      <c r="Q113" s="5"/>
      <c r="R113" s="5"/>
      <c r="S113" s="5"/>
      <c r="T113" s="5"/>
      <c r="U113" s="5"/>
      <c r="V113" s="5"/>
      <c r="W113" s="5"/>
      <c r="X113" s="5"/>
    </row>
    <row r="114" spans="1:24" ht="14.25" customHeight="1" x14ac:dyDescent="0.2">
      <c r="A114" s="15"/>
      <c r="B114" s="14"/>
      <c r="C114" s="34"/>
      <c r="D114" s="34"/>
      <c r="E114" s="5"/>
      <c r="F114" s="5"/>
      <c r="G114" s="5"/>
      <c r="H114" s="5"/>
      <c r="I114" s="5"/>
      <c r="J114" s="5"/>
      <c r="K114" s="5"/>
      <c r="L114" s="5"/>
      <c r="M114" s="5"/>
      <c r="N114" s="5"/>
      <c r="O114" s="5"/>
      <c r="P114" s="5"/>
      <c r="Q114" s="5"/>
      <c r="R114" s="5"/>
      <c r="S114" s="5"/>
      <c r="T114" s="5"/>
      <c r="U114" s="5"/>
      <c r="V114" s="5"/>
      <c r="W114" s="5"/>
      <c r="X114" s="5"/>
    </row>
    <row r="115" spans="1:24" ht="14.25" customHeight="1" x14ac:dyDescent="0.2">
      <c r="A115" s="15"/>
      <c r="B115" s="14"/>
      <c r="C115" s="34"/>
      <c r="D115" s="34"/>
      <c r="E115" s="5"/>
      <c r="F115" s="5"/>
      <c r="G115" s="5"/>
      <c r="H115" s="5"/>
      <c r="I115" s="5"/>
      <c r="J115" s="5"/>
      <c r="K115" s="5"/>
      <c r="L115" s="5"/>
      <c r="M115" s="5"/>
      <c r="N115" s="5"/>
      <c r="O115" s="5"/>
      <c r="P115" s="5"/>
      <c r="Q115" s="5"/>
      <c r="R115" s="5"/>
      <c r="S115" s="5"/>
      <c r="T115" s="5"/>
      <c r="U115" s="5"/>
      <c r="V115" s="5"/>
      <c r="W115" s="5"/>
      <c r="X115" s="5"/>
    </row>
    <row r="116" spans="1:24" ht="14.25" customHeight="1" x14ac:dyDescent="0.2">
      <c r="A116" s="15"/>
      <c r="B116" s="14"/>
      <c r="C116" s="34"/>
      <c r="D116" s="34"/>
      <c r="E116" s="5"/>
      <c r="F116" s="5"/>
      <c r="G116" s="5"/>
      <c r="H116" s="5"/>
      <c r="I116" s="5"/>
      <c r="J116" s="5"/>
      <c r="K116" s="5"/>
      <c r="L116" s="5"/>
      <c r="M116" s="5"/>
      <c r="N116" s="5"/>
      <c r="O116" s="5"/>
      <c r="P116" s="5"/>
      <c r="Q116" s="5"/>
      <c r="R116" s="5"/>
      <c r="S116" s="5"/>
      <c r="T116" s="5"/>
      <c r="U116" s="5"/>
      <c r="V116" s="5"/>
      <c r="W116" s="5"/>
      <c r="X116" s="5"/>
    </row>
    <row r="117" spans="1:24" ht="14.25" customHeight="1" x14ac:dyDescent="0.2">
      <c r="A117" s="15"/>
      <c r="B117" s="14"/>
      <c r="C117" s="34"/>
      <c r="D117" s="34"/>
      <c r="E117" s="5"/>
      <c r="F117" s="5"/>
      <c r="G117" s="5"/>
      <c r="H117" s="5"/>
      <c r="I117" s="5"/>
      <c r="J117" s="5"/>
      <c r="K117" s="5"/>
      <c r="L117" s="5"/>
      <c r="M117" s="5"/>
      <c r="N117" s="5"/>
      <c r="O117" s="5"/>
      <c r="P117" s="5"/>
      <c r="Q117" s="5"/>
      <c r="R117" s="5"/>
      <c r="S117" s="5"/>
      <c r="T117" s="5"/>
      <c r="U117" s="5"/>
      <c r="V117" s="5"/>
      <c r="W117" s="5"/>
      <c r="X117" s="5"/>
    </row>
    <row r="118" spans="1:24" ht="14.25" customHeight="1" x14ac:dyDescent="0.2">
      <c r="A118" s="15"/>
      <c r="B118" s="14"/>
      <c r="C118" s="34"/>
      <c r="D118" s="34"/>
      <c r="E118" s="5"/>
      <c r="F118" s="5"/>
      <c r="G118" s="5"/>
      <c r="H118" s="5"/>
      <c r="I118" s="5"/>
      <c r="J118" s="5"/>
      <c r="K118" s="5"/>
      <c r="L118" s="5"/>
      <c r="M118" s="5"/>
      <c r="N118" s="5"/>
      <c r="O118" s="5"/>
      <c r="P118" s="5"/>
      <c r="Q118" s="5"/>
      <c r="R118" s="5"/>
      <c r="S118" s="5"/>
      <c r="T118" s="5"/>
      <c r="U118" s="5"/>
      <c r="V118" s="5"/>
      <c r="W118" s="5"/>
      <c r="X118" s="5"/>
    </row>
    <row r="119" spans="1:24" ht="14.25" customHeight="1" x14ac:dyDescent="0.2">
      <c r="A119" s="15"/>
      <c r="B119" s="14"/>
      <c r="C119" s="34"/>
      <c r="D119" s="34"/>
      <c r="E119" s="5"/>
      <c r="F119" s="5"/>
      <c r="G119" s="5"/>
      <c r="H119" s="5"/>
      <c r="I119" s="5"/>
      <c r="J119" s="5"/>
      <c r="K119" s="5"/>
      <c r="L119" s="5"/>
      <c r="M119" s="5"/>
      <c r="N119" s="5"/>
      <c r="O119" s="5"/>
      <c r="P119" s="5"/>
      <c r="Q119" s="5"/>
      <c r="R119" s="5"/>
      <c r="S119" s="5"/>
      <c r="T119" s="5"/>
      <c r="U119" s="5"/>
      <c r="V119" s="5"/>
      <c r="W119" s="5"/>
      <c r="X119" s="5"/>
    </row>
    <row r="120" spans="1:24" ht="14.25" customHeight="1" x14ac:dyDescent="0.2">
      <c r="A120" s="15"/>
      <c r="B120" s="14"/>
      <c r="C120" s="34"/>
      <c r="D120" s="34"/>
      <c r="E120" s="5"/>
      <c r="F120" s="5"/>
      <c r="G120" s="5"/>
      <c r="H120" s="5"/>
      <c r="I120" s="5"/>
      <c r="J120" s="5"/>
      <c r="K120" s="5"/>
      <c r="L120" s="5"/>
      <c r="M120" s="5"/>
      <c r="N120" s="5"/>
      <c r="O120" s="5"/>
      <c r="P120" s="5"/>
      <c r="Q120" s="5"/>
      <c r="R120" s="5"/>
      <c r="S120" s="5"/>
      <c r="T120" s="5"/>
      <c r="U120" s="5"/>
      <c r="V120" s="5"/>
      <c r="W120" s="5"/>
      <c r="X120" s="5"/>
    </row>
    <row r="121" spans="1:24" ht="14.25" customHeight="1" x14ac:dyDescent="0.2">
      <c r="A121" s="15"/>
      <c r="B121" s="14"/>
      <c r="C121" s="34"/>
      <c r="D121" s="34"/>
      <c r="E121" s="5"/>
      <c r="F121" s="5"/>
      <c r="G121" s="5"/>
      <c r="H121" s="5"/>
      <c r="I121" s="5"/>
      <c r="J121" s="5"/>
      <c r="K121" s="5"/>
      <c r="L121" s="5"/>
      <c r="M121" s="5"/>
      <c r="N121" s="5"/>
      <c r="O121" s="5"/>
      <c r="P121" s="5"/>
      <c r="Q121" s="5"/>
      <c r="R121" s="5"/>
      <c r="S121" s="5"/>
      <c r="T121" s="5"/>
      <c r="U121" s="5"/>
      <c r="V121" s="5"/>
      <c r="W121" s="5"/>
      <c r="X121" s="5"/>
    </row>
    <row r="122" spans="1:24" ht="14.25" customHeight="1" x14ac:dyDescent="0.2">
      <c r="A122" s="15"/>
      <c r="B122" s="14"/>
      <c r="C122" s="34"/>
      <c r="D122" s="34"/>
      <c r="E122" s="5"/>
      <c r="F122" s="5"/>
      <c r="G122" s="5"/>
      <c r="H122" s="5"/>
      <c r="I122" s="5"/>
      <c r="J122" s="5"/>
      <c r="K122" s="5"/>
      <c r="L122" s="5"/>
      <c r="M122" s="5"/>
      <c r="N122" s="5"/>
      <c r="O122" s="5"/>
      <c r="P122" s="5"/>
      <c r="Q122" s="5"/>
      <c r="R122" s="5"/>
      <c r="S122" s="5"/>
      <c r="T122" s="5"/>
      <c r="U122" s="5"/>
      <c r="V122" s="5"/>
      <c r="W122" s="5"/>
      <c r="X122" s="5"/>
    </row>
    <row r="123" spans="1:24" ht="14.25" customHeight="1" x14ac:dyDescent="0.2">
      <c r="A123" s="15"/>
      <c r="B123" s="14"/>
      <c r="C123" s="34"/>
      <c r="D123" s="34"/>
      <c r="E123" s="5"/>
      <c r="F123" s="5"/>
      <c r="G123" s="5"/>
      <c r="H123" s="5"/>
      <c r="I123" s="5"/>
      <c r="J123" s="5"/>
      <c r="K123" s="5"/>
      <c r="L123" s="5"/>
      <c r="M123" s="5"/>
      <c r="N123" s="5"/>
      <c r="O123" s="5"/>
      <c r="P123" s="5"/>
      <c r="Q123" s="5"/>
      <c r="R123" s="5"/>
      <c r="S123" s="5"/>
      <c r="T123" s="5"/>
      <c r="U123" s="5"/>
      <c r="V123" s="5"/>
      <c r="W123" s="5"/>
      <c r="X123" s="5"/>
    </row>
    <row r="124" spans="1:24" ht="14.25" customHeight="1" x14ac:dyDescent="0.2">
      <c r="A124" s="15"/>
      <c r="B124" s="14"/>
      <c r="C124" s="34"/>
      <c r="D124" s="34"/>
      <c r="E124" s="5"/>
      <c r="F124" s="5"/>
      <c r="G124" s="5"/>
      <c r="H124" s="5"/>
      <c r="I124" s="5"/>
      <c r="J124" s="5"/>
      <c r="K124" s="5"/>
      <c r="L124" s="5"/>
      <c r="M124" s="5"/>
      <c r="N124" s="5"/>
      <c r="O124" s="5"/>
      <c r="P124" s="5"/>
      <c r="Q124" s="5"/>
      <c r="R124" s="5"/>
      <c r="S124" s="5"/>
      <c r="T124" s="5"/>
      <c r="U124" s="5"/>
      <c r="V124" s="5"/>
      <c r="W124" s="5"/>
      <c r="X124" s="5"/>
    </row>
    <row r="125" spans="1:24" ht="14.25" customHeight="1" x14ac:dyDescent="0.2">
      <c r="A125" s="15"/>
      <c r="B125" s="14"/>
      <c r="C125" s="34"/>
      <c r="D125" s="34"/>
      <c r="E125" s="5"/>
      <c r="F125" s="5"/>
      <c r="G125" s="5"/>
      <c r="H125" s="5"/>
      <c r="I125" s="5"/>
      <c r="J125" s="5"/>
      <c r="K125" s="5"/>
      <c r="L125" s="5"/>
      <c r="M125" s="5"/>
      <c r="N125" s="5"/>
      <c r="O125" s="5"/>
      <c r="P125" s="5"/>
      <c r="Q125" s="5"/>
      <c r="R125" s="5"/>
      <c r="S125" s="5"/>
      <c r="T125" s="5"/>
      <c r="U125" s="5"/>
      <c r="V125" s="5"/>
      <c r="W125" s="5"/>
      <c r="X125" s="5"/>
    </row>
    <row r="126" spans="1:24" ht="14.25" customHeight="1" x14ac:dyDescent="0.2">
      <c r="A126" s="15"/>
      <c r="B126" s="14"/>
      <c r="C126" s="34"/>
      <c r="D126" s="34"/>
      <c r="E126" s="5"/>
      <c r="F126" s="5"/>
      <c r="G126" s="5"/>
      <c r="H126" s="5"/>
      <c r="I126" s="5"/>
      <c r="J126" s="5"/>
      <c r="K126" s="5"/>
      <c r="L126" s="5"/>
      <c r="M126" s="5"/>
      <c r="N126" s="5"/>
      <c r="O126" s="5"/>
      <c r="P126" s="5"/>
      <c r="Q126" s="5"/>
      <c r="R126" s="5"/>
      <c r="S126" s="5"/>
      <c r="T126" s="5"/>
      <c r="U126" s="5"/>
      <c r="V126" s="5"/>
      <c r="W126" s="5"/>
      <c r="X126" s="5"/>
    </row>
    <row r="127" spans="1:24" ht="14.25" customHeight="1" x14ac:dyDescent="0.2">
      <c r="A127" s="15"/>
      <c r="B127" s="14"/>
      <c r="C127" s="34"/>
      <c r="D127" s="34"/>
      <c r="E127" s="5"/>
      <c r="F127" s="5"/>
      <c r="G127" s="5"/>
      <c r="H127" s="5"/>
      <c r="I127" s="5"/>
      <c r="J127" s="5"/>
      <c r="K127" s="5"/>
      <c r="L127" s="5"/>
      <c r="M127" s="5"/>
      <c r="N127" s="5"/>
      <c r="O127" s="5"/>
      <c r="P127" s="5"/>
      <c r="Q127" s="5"/>
      <c r="R127" s="5"/>
      <c r="S127" s="5"/>
      <c r="T127" s="5"/>
      <c r="U127" s="5"/>
      <c r="V127" s="5"/>
      <c r="W127" s="5"/>
      <c r="X127" s="5"/>
    </row>
    <row r="128" spans="1:24" ht="14.25" customHeight="1" x14ac:dyDescent="0.2">
      <c r="A128" s="15"/>
      <c r="B128" s="14"/>
      <c r="C128" s="34"/>
      <c r="D128" s="34"/>
      <c r="E128" s="5"/>
      <c r="F128" s="5"/>
      <c r="G128" s="5"/>
      <c r="H128" s="5"/>
      <c r="I128" s="5"/>
      <c r="J128" s="5"/>
      <c r="K128" s="5"/>
      <c r="L128" s="5"/>
      <c r="M128" s="5"/>
      <c r="N128" s="5"/>
      <c r="O128" s="5"/>
      <c r="P128" s="5"/>
      <c r="Q128" s="5"/>
      <c r="R128" s="5"/>
      <c r="S128" s="5"/>
      <c r="T128" s="5"/>
      <c r="U128" s="5"/>
      <c r="V128" s="5"/>
      <c r="W128" s="5"/>
      <c r="X128" s="5"/>
    </row>
    <row r="129" spans="1:24" ht="14.25" customHeight="1" x14ac:dyDescent="0.2">
      <c r="A129" s="15"/>
      <c r="B129" s="14"/>
      <c r="C129" s="34"/>
      <c r="D129" s="34"/>
      <c r="E129" s="5"/>
      <c r="F129" s="5"/>
      <c r="G129" s="5"/>
      <c r="H129" s="5"/>
      <c r="I129" s="5"/>
      <c r="J129" s="5"/>
      <c r="K129" s="5"/>
      <c r="L129" s="5"/>
      <c r="M129" s="5"/>
      <c r="N129" s="5"/>
      <c r="O129" s="5"/>
      <c r="P129" s="5"/>
      <c r="Q129" s="5"/>
      <c r="R129" s="5"/>
      <c r="S129" s="5"/>
      <c r="T129" s="5"/>
      <c r="U129" s="5"/>
      <c r="V129" s="5"/>
      <c r="W129" s="5"/>
      <c r="X129" s="5"/>
    </row>
    <row r="130" spans="1:24" ht="14.25" customHeight="1" x14ac:dyDescent="0.2">
      <c r="A130" s="15"/>
      <c r="B130" s="14"/>
      <c r="C130" s="34"/>
      <c r="D130" s="34"/>
      <c r="E130" s="5"/>
      <c r="F130" s="5"/>
      <c r="G130" s="5"/>
      <c r="H130" s="5"/>
      <c r="I130" s="5"/>
      <c r="J130" s="5"/>
      <c r="K130" s="5"/>
      <c r="L130" s="5"/>
      <c r="M130" s="5"/>
      <c r="N130" s="5"/>
      <c r="O130" s="5"/>
      <c r="P130" s="5"/>
      <c r="Q130" s="5"/>
      <c r="R130" s="5"/>
      <c r="S130" s="5"/>
      <c r="T130" s="5"/>
      <c r="U130" s="5"/>
      <c r="V130" s="5"/>
      <c r="W130" s="5"/>
      <c r="X130" s="5"/>
    </row>
    <row r="131" spans="1:24" ht="14.25" customHeight="1" x14ac:dyDescent="0.2">
      <c r="A131" s="15"/>
      <c r="B131" s="14"/>
      <c r="C131" s="34"/>
      <c r="D131" s="34"/>
      <c r="E131" s="5"/>
      <c r="F131" s="5"/>
      <c r="G131" s="5"/>
      <c r="H131" s="5"/>
      <c r="I131" s="5"/>
      <c r="J131" s="5"/>
      <c r="K131" s="5"/>
      <c r="L131" s="5"/>
      <c r="M131" s="5"/>
      <c r="N131" s="5"/>
      <c r="O131" s="5"/>
      <c r="P131" s="5"/>
      <c r="Q131" s="5"/>
      <c r="R131" s="5"/>
      <c r="S131" s="5"/>
      <c r="T131" s="5"/>
      <c r="U131" s="5"/>
      <c r="V131" s="5"/>
      <c r="W131" s="5"/>
      <c r="X131" s="5"/>
    </row>
    <row r="132" spans="1:24" ht="14.25" customHeight="1" x14ac:dyDescent="0.2">
      <c r="A132" s="15"/>
      <c r="B132" s="14"/>
      <c r="C132" s="34"/>
      <c r="D132" s="34"/>
      <c r="E132" s="5"/>
      <c r="F132" s="5"/>
      <c r="G132" s="5"/>
      <c r="H132" s="5"/>
      <c r="I132" s="5"/>
      <c r="J132" s="5"/>
      <c r="K132" s="5"/>
      <c r="L132" s="5"/>
      <c r="M132" s="5"/>
      <c r="N132" s="5"/>
      <c r="O132" s="5"/>
      <c r="P132" s="5"/>
      <c r="Q132" s="5"/>
      <c r="R132" s="5"/>
      <c r="S132" s="5"/>
      <c r="T132" s="5"/>
      <c r="U132" s="5"/>
      <c r="V132" s="5"/>
      <c r="W132" s="5"/>
      <c r="X132" s="5"/>
    </row>
    <row r="133" spans="1:24" ht="14.25" customHeight="1" x14ac:dyDescent="0.2">
      <c r="A133" s="15"/>
      <c r="B133" s="14"/>
      <c r="C133" s="34"/>
      <c r="D133" s="34"/>
      <c r="E133" s="5"/>
      <c r="F133" s="5"/>
      <c r="G133" s="5"/>
      <c r="H133" s="5"/>
      <c r="I133" s="5"/>
      <c r="J133" s="5"/>
      <c r="K133" s="5"/>
      <c r="L133" s="5"/>
      <c r="M133" s="5"/>
      <c r="N133" s="5"/>
      <c r="O133" s="5"/>
      <c r="P133" s="5"/>
      <c r="Q133" s="5"/>
      <c r="R133" s="5"/>
      <c r="S133" s="5"/>
      <c r="T133" s="5"/>
      <c r="U133" s="5"/>
      <c r="V133" s="5"/>
      <c r="W133" s="5"/>
      <c r="X133" s="5"/>
    </row>
    <row r="134" spans="1:24" ht="14.25" customHeight="1" x14ac:dyDescent="0.2">
      <c r="A134" s="15"/>
      <c r="B134" s="14"/>
      <c r="C134" s="34"/>
      <c r="D134" s="34"/>
      <c r="E134" s="5"/>
      <c r="F134" s="5"/>
      <c r="G134" s="5"/>
      <c r="H134" s="5"/>
      <c r="I134" s="5"/>
      <c r="J134" s="5"/>
      <c r="K134" s="5"/>
      <c r="L134" s="5"/>
      <c r="M134" s="5"/>
      <c r="N134" s="5"/>
      <c r="O134" s="5"/>
      <c r="P134" s="5"/>
      <c r="Q134" s="5"/>
      <c r="R134" s="5"/>
      <c r="S134" s="5"/>
      <c r="T134" s="5"/>
      <c r="U134" s="5"/>
      <c r="V134" s="5"/>
      <c r="W134" s="5"/>
      <c r="X134" s="5"/>
    </row>
    <row r="135" spans="1:24" ht="14.25" customHeight="1" x14ac:dyDescent="0.2">
      <c r="A135" s="15"/>
      <c r="B135" s="14"/>
      <c r="C135" s="34"/>
      <c r="D135" s="34"/>
      <c r="E135" s="5"/>
      <c r="F135" s="5"/>
      <c r="G135" s="5"/>
      <c r="H135" s="5"/>
      <c r="I135" s="5"/>
      <c r="J135" s="5"/>
      <c r="K135" s="5"/>
      <c r="L135" s="5"/>
      <c r="M135" s="5"/>
      <c r="N135" s="5"/>
      <c r="O135" s="5"/>
      <c r="P135" s="5"/>
      <c r="Q135" s="5"/>
      <c r="R135" s="5"/>
      <c r="S135" s="5"/>
      <c r="T135" s="5"/>
      <c r="U135" s="5"/>
      <c r="V135" s="5"/>
      <c r="W135" s="5"/>
      <c r="X135" s="5"/>
    </row>
    <row r="136" spans="1:24" ht="14.25" customHeight="1" x14ac:dyDescent="0.2">
      <c r="A136" s="15"/>
      <c r="B136" s="14"/>
      <c r="C136" s="34"/>
      <c r="D136" s="34"/>
      <c r="E136" s="5"/>
      <c r="F136" s="5"/>
      <c r="G136" s="5"/>
      <c r="H136" s="5"/>
      <c r="I136" s="5"/>
      <c r="J136" s="5"/>
      <c r="K136" s="5"/>
      <c r="L136" s="5"/>
      <c r="M136" s="5"/>
      <c r="N136" s="5"/>
      <c r="O136" s="5"/>
      <c r="P136" s="5"/>
      <c r="Q136" s="5"/>
      <c r="R136" s="5"/>
      <c r="S136" s="5"/>
      <c r="T136" s="5"/>
      <c r="U136" s="5"/>
      <c r="V136" s="5"/>
      <c r="W136" s="5"/>
      <c r="X136" s="5"/>
    </row>
    <row r="137" spans="1:24" ht="14.25" customHeight="1" x14ac:dyDescent="0.2">
      <c r="A137" s="15"/>
      <c r="B137" s="14"/>
      <c r="C137" s="34"/>
      <c r="D137" s="34"/>
      <c r="E137" s="5"/>
      <c r="F137" s="5"/>
      <c r="G137" s="5"/>
      <c r="H137" s="5"/>
      <c r="I137" s="5"/>
      <c r="J137" s="5"/>
      <c r="K137" s="5"/>
      <c r="L137" s="5"/>
      <c r="M137" s="5"/>
      <c r="N137" s="5"/>
      <c r="O137" s="5"/>
      <c r="P137" s="5"/>
      <c r="Q137" s="5"/>
      <c r="R137" s="5"/>
      <c r="S137" s="5"/>
      <c r="T137" s="5"/>
      <c r="U137" s="5"/>
      <c r="V137" s="5"/>
      <c r="W137" s="5"/>
      <c r="X137" s="5"/>
    </row>
    <row r="138" spans="1:24" ht="14.25" customHeight="1" x14ac:dyDescent="0.2">
      <c r="A138" s="15"/>
      <c r="B138" s="14"/>
      <c r="C138" s="34"/>
      <c r="D138" s="34"/>
      <c r="E138" s="5"/>
      <c r="F138" s="5"/>
      <c r="G138" s="5"/>
      <c r="H138" s="5"/>
      <c r="I138" s="5"/>
      <c r="J138" s="5"/>
      <c r="K138" s="5"/>
      <c r="L138" s="5"/>
      <c r="M138" s="5"/>
      <c r="N138" s="5"/>
      <c r="O138" s="5"/>
      <c r="P138" s="5"/>
      <c r="Q138" s="5"/>
      <c r="R138" s="5"/>
      <c r="S138" s="5"/>
      <c r="T138" s="5"/>
      <c r="U138" s="5"/>
      <c r="V138" s="5"/>
      <c r="W138" s="5"/>
      <c r="X138" s="5"/>
    </row>
    <row r="139" spans="1:24" ht="14.25" customHeight="1" x14ac:dyDescent="0.2">
      <c r="A139" s="15"/>
      <c r="B139" s="14"/>
      <c r="C139" s="34"/>
      <c r="D139" s="34"/>
      <c r="E139" s="5"/>
      <c r="F139" s="5"/>
      <c r="G139" s="5"/>
      <c r="H139" s="5"/>
      <c r="I139" s="5"/>
      <c r="J139" s="5"/>
      <c r="K139" s="5"/>
      <c r="L139" s="5"/>
      <c r="M139" s="5"/>
      <c r="N139" s="5"/>
      <c r="O139" s="5"/>
      <c r="P139" s="5"/>
      <c r="Q139" s="5"/>
      <c r="R139" s="5"/>
      <c r="S139" s="5"/>
      <c r="T139" s="5"/>
      <c r="U139" s="5"/>
      <c r="V139" s="5"/>
      <c r="W139" s="5"/>
      <c r="X139" s="5"/>
    </row>
    <row r="140" spans="1:24" ht="14.25" customHeight="1" x14ac:dyDescent="0.2">
      <c r="A140" s="15"/>
      <c r="B140" s="14"/>
      <c r="C140" s="34"/>
      <c r="D140" s="34"/>
      <c r="E140" s="5"/>
      <c r="F140" s="5"/>
      <c r="G140" s="5"/>
      <c r="H140" s="5"/>
      <c r="I140" s="5"/>
      <c r="J140" s="5"/>
      <c r="K140" s="5"/>
      <c r="L140" s="5"/>
      <c r="M140" s="5"/>
      <c r="N140" s="5"/>
      <c r="O140" s="5"/>
      <c r="P140" s="5"/>
      <c r="Q140" s="5"/>
      <c r="R140" s="5"/>
      <c r="S140" s="5"/>
      <c r="T140" s="5"/>
      <c r="U140" s="5"/>
      <c r="V140" s="5"/>
      <c r="W140" s="5"/>
      <c r="X140" s="5"/>
    </row>
    <row r="141" spans="1:24" ht="14.25" customHeight="1" x14ac:dyDescent="0.2">
      <c r="A141" s="15"/>
      <c r="B141" s="14"/>
      <c r="C141" s="34"/>
      <c r="D141" s="34"/>
      <c r="E141" s="5"/>
      <c r="F141" s="5"/>
      <c r="G141" s="5"/>
      <c r="H141" s="5"/>
      <c r="I141" s="5"/>
      <c r="J141" s="5"/>
      <c r="K141" s="5"/>
      <c r="L141" s="5"/>
      <c r="M141" s="5"/>
      <c r="N141" s="5"/>
      <c r="O141" s="5"/>
      <c r="P141" s="5"/>
      <c r="Q141" s="5"/>
      <c r="R141" s="5"/>
      <c r="S141" s="5"/>
      <c r="T141" s="5"/>
      <c r="U141" s="5"/>
      <c r="V141" s="5"/>
      <c r="W141" s="5"/>
      <c r="X141" s="5"/>
    </row>
    <row r="142" spans="1:24" ht="14.25" customHeight="1" x14ac:dyDescent="0.2">
      <c r="A142" s="15"/>
      <c r="B142" s="14"/>
      <c r="C142" s="34"/>
      <c r="D142" s="34"/>
      <c r="E142" s="5"/>
      <c r="F142" s="5"/>
      <c r="G142" s="5"/>
      <c r="H142" s="5"/>
      <c r="I142" s="5"/>
      <c r="J142" s="5"/>
      <c r="K142" s="5"/>
      <c r="L142" s="5"/>
      <c r="M142" s="5"/>
      <c r="N142" s="5"/>
      <c r="O142" s="5"/>
      <c r="P142" s="5"/>
      <c r="Q142" s="5"/>
      <c r="R142" s="5"/>
      <c r="S142" s="5"/>
      <c r="T142" s="5"/>
      <c r="U142" s="5"/>
      <c r="V142" s="5"/>
      <c r="W142" s="5"/>
      <c r="X142" s="5"/>
    </row>
    <row r="143" spans="1:24" ht="14.25" customHeight="1" x14ac:dyDescent="0.2">
      <c r="A143" s="15"/>
      <c r="B143" s="14"/>
      <c r="C143" s="34"/>
      <c r="D143" s="34"/>
      <c r="E143" s="5"/>
      <c r="F143" s="5"/>
      <c r="G143" s="5"/>
      <c r="H143" s="5"/>
      <c r="I143" s="5"/>
      <c r="J143" s="5"/>
      <c r="K143" s="5"/>
      <c r="L143" s="5"/>
      <c r="M143" s="5"/>
      <c r="N143" s="5"/>
      <c r="O143" s="5"/>
      <c r="P143" s="5"/>
      <c r="Q143" s="5"/>
      <c r="R143" s="5"/>
      <c r="S143" s="5"/>
      <c r="T143" s="5"/>
      <c r="U143" s="5"/>
      <c r="V143" s="5"/>
      <c r="W143" s="5"/>
      <c r="X143" s="5"/>
    </row>
    <row r="144" spans="1:24" ht="14.25" customHeight="1" x14ac:dyDescent="0.2">
      <c r="A144" s="15"/>
      <c r="B144" s="14"/>
      <c r="C144" s="34"/>
      <c r="D144" s="34"/>
      <c r="E144" s="5"/>
      <c r="F144" s="5"/>
      <c r="G144" s="5"/>
      <c r="H144" s="5"/>
      <c r="I144" s="5"/>
      <c r="J144" s="5"/>
      <c r="K144" s="5"/>
      <c r="L144" s="5"/>
      <c r="M144" s="5"/>
      <c r="N144" s="5"/>
      <c r="O144" s="5"/>
      <c r="P144" s="5"/>
      <c r="Q144" s="5"/>
      <c r="R144" s="5"/>
      <c r="S144" s="5"/>
      <c r="T144" s="5"/>
      <c r="U144" s="5"/>
      <c r="V144" s="5"/>
      <c r="W144" s="5"/>
      <c r="X144" s="5"/>
    </row>
    <row r="145" spans="1:24" ht="14.25" customHeight="1" x14ac:dyDescent="0.2">
      <c r="A145" s="15"/>
      <c r="B145" s="14"/>
      <c r="C145" s="34"/>
      <c r="D145" s="34"/>
      <c r="E145" s="5"/>
      <c r="F145" s="5"/>
      <c r="G145" s="5"/>
      <c r="H145" s="5"/>
      <c r="I145" s="5"/>
      <c r="J145" s="5"/>
      <c r="K145" s="5"/>
      <c r="L145" s="5"/>
      <c r="M145" s="5"/>
      <c r="N145" s="5"/>
      <c r="O145" s="5"/>
      <c r="P145" s="5"/>
      <c r="Q145" s="5"/>
      <c r="R145" s="5"/>
      <c r="S145" s="5"/>
      <c r="T145" s="5"/>
      <c r="U145" s="5"/>
      <c r="V145" s="5"/>
      <c r="W145" s="5"/>
      <c r="X145" s="5"/>
    </row>
    <row r="146" spans="1:24" ht="14.25" customHeight="1" x14ac:dyDescent="0.2">
      <c r="A146" s="15"/>
      <c r="B146" s="14"/>
      <c r="C146" s="34"/>
      <c r="D146" s="34"/>
      <c r="E146" s="5"/>
      <c r="F146" s="5"/>
      <c r="G146" s="5"/>
      <c r="H146" s="5"/>
      <c r="I146" s="5"/>
      <c r="J146" s="5"/>
      <c r="K146" s="5"/>
      <c r="L146" s="5"/>
      <c r="M146" s="5"/>
      <c r="N146" s="5"/>
      <c r="O146" s="5"/>
      <c r="P146" s="5"/>
      <c r="Q146" s="5"/>
      <c r="R146" s="5"/>
      <c r="S146" s="5"/>
      <c r="T146" s="5"/>
      <c r="U146" s="5"/>
      <c r="V146" s="5"/>
      <c r="W146" s="5"/>
      <c r="X146" s="5"/>
    </row>
    <row r="147" spans="1:24" ht="14.25" customHeight="1" x14ac:dyDescent="0.2">
      <c r="A147" s="15"/>
      <c r="B147" s="14"/>
      <c r="C147" s="34"/>
      <c r="D147" s="34"/>
      <c r="E147" s="5"/>
      <c r="F147" s="5"/>
      <c r="G147" s="5"/>
      <c r="H147" s="5"/>
      <c r="I147" s="5"/>
      <c r="J147" s="5"/>
      <c r="K147" s="5"/>
      <c r="L147" s="5"/>
      <c r="M147" s="5"/>
      <c r="N147" s="5"/>
      <c r="O147" s="5"/>
      <c r="P147" s="5"/>
      <c r="Q147" s="5"/>
      <c r="R147" s="5"/>
      <c r="S147" s="5"/>
      <c r="T147" s="5"/>
      <c r="U147" s="5"/>
      <c r="V147" s="5"/>
      <c r="W147" s="5"/>
      <c r="X147" s="5"/>
    </row>
    <row r="148" spans="1:24" ht="14.25" customHeight="1" x14ac:dyDescent="0.2">
      <c r="A148" s="15"/>
      <c r="B148" s="14"/>
      <c r="C148" s="34"/>
      <c r="D148" s="34"/>
      <c r="E148" s="5"/>
      <c r="F148" s="5"/>
      <c r="G148" s="5"/>
      <c r="H148" s="5"/>
      <c r="I148" s="5"/>
      <c r="J148" s="5"/>
      <c r="K148" s="5"/>
      <c r="L148" s="5"/>
      <c r="M148" s="5"/>
      <c r="N148" s="5"/>
      <c r="O148" s="5"/>
      <c r="P148" s="5"/>
      <c r="Q148" s="5"/>
      <c r="R148" s="5"/>
      <c r="S148" s="5"/>
      <c r="T148" s="5"/>
      <c r="U148" s="5"/>
      <c r="V148" s="5"/>
      <c r="W148" s="5"/>
      <c r="X148" s="5"/>
    </row>
    <row r="149" spans="1:24" ht="14.25" customHeight="1" x14ac:dyDescent="0.2">
      <c r="A149" s="15"/>
      <c r="B149" s="14"/>
      <c r="C149" s="34"/>
      <c r="D149" s="34"/>
      <c r="E149" s="5"/>
      <c r="F149" s="5"/>
      <c r="G149" s="5"/>
      <c r="H149" s="5"/>
      <c r="I149" s="5"/>
      <c r="J149" s="5"/>
      <c r="K149" s="5"/>
      <c r="L149" s="5"/>
      <c r="M149" s="5"/>
      <c r="N149" s="5"/>
      <c r="O149" s="5"/>
      <c r="P149" s="5"/>
      <c r="Q149" s="5"/>
      <c r="R149" s="5"/>
      <c r="S149" s="5"/>
      <c r="T149" s="5"/>
      <c r="U149" s="5"/>
      <c r="V149" s="5"/>
      <c r="W149" s="5"/>
      <c r="X149" s="5"/>
    </row>
    <row r="150" spans="1:24" ht="14.25" customHeight="1" x14ac:dyDescent="0.2">
      <c r="A150" s="15"/>
      <c r="B150" s="14"/>
      <c r="C150" s="34"/>
      <c r="D150" s="34"/>
      <c r="E150" s="5"/>
      <c r="F150" s="5"/>
      <c r="G150" s="5"/>
      <c r="H150" s="5"/>
      <c r="I150" s="5"/>
      <c r="J150" s="5"/>
      <c r="K150" s="5"/>
      <c r="L150" s="5"/>
      <c r="M150" s="5"/>
      <c r="N150" s="5"/>
      <c r="O150" s="5"/>
      <c r="P150" s="5"/>
      <c r="Q150" s="5"/>
      <c r="R150" s="5"/>
      <c r="S150" s="5"/>
      <c r="T150" s="5"/>
      <c r="U150" s="5"/>
      <c r="V150" s="5"/>
      <c r="W150" s="5"/>
      <c r="X150" s="5"/>
    </row>
    <row r="151" spans="1:24" ht="14.25" customHeight="1" x14ac:dyDescent="0.2">
      <c r="A151" s="15"/>
      <c r="B151" s="14"/>
      <c r="C151" s="34"/>
      <c r="D151" s="34"/>
      <c r="E151" s="5"/>
      <c r="F151" s="5"/>
      <c r="G151" s="5"/>
      <c r="H151" s="5"/>
      <c r="I151" s="5"/>
      <c r="J151" s="5"/>
      <c r="K151" s="5"/>
      <c r="L151" s="5"/>
      <c r="M151" s="5"/>
      <c r="N151" s="5"/>
      <c r="O151" s="5"/>
      <c r="P151" s="5"/>
      <c r="Q151" s="5"/>
      <c r="R151" s="5"/>
      <c r="S151" s="5"/>
      <c r="T151" s="5"/>
      <c r="U151" s="5"/>
      <c r="V151" s="5"/>
      <c r="W151" s="5"/>
      <c r="X151" s="5"/>
    </row>
    <row r="152" spans="1:24" ht="14.25" customHeight="1" x14ac:dyDescent="0.2">
      <c r="A152" s="15"/>
      <c r="B152" s="14"/>
      <c r="C152" s="34"/>
      <c r="D152" s="34"/>
      <c r="E152" s="5"/>
      <c r="F152" s="5"/>
      <c r="G152" s="5"/>
      <c r="H152" s="5"/>
      <c r="I152" s="5"/>
      <c r="J152" s="5"/>
      <c r="K152" s="5"/>
      <c r="L152" s="5"/>
      <c r="M152" s="5"/>
      <c r="N152" s="5"/>
      <c r="O152" s="5"/>
      <c r="P152" s="5"/>
      <c r="Q152" s="5"/>
      <c r="R152" s="5"/>
      <c r="S152" s="5"/>
      <c r="T152" s="5"/>
      <c r="U152" s="5"/>
      <c r="V152" s="5"/>
      <c r="W152" s="5"/>
      <c r="X152" s="5"/>
    </row>
    <row r="153" spans="1:24" ht="14.25" customHeight="1" x14ac:dyDescent="0.2">
      <c r="A153" s="15"/>
      <c r="B153" s="14"/>
      <c r="C153" s="34"/>
      <c r="D153" s="34"/>
      <c r="E153" s="5"/>
      <c r="F153" s="5"/>
      <c r="G153" s="5"/>
      <c r="H153" s="5"/>
      <c r="I153" s="5"/>
      <c r="J153" s="5"/>
      <c r="K153" s="5"/>
      <c r="L153" s="5"/>
      <c r="M153" s="5"/>
      <c r="N153" s="5"/>
      <c r="O153" s="5"/>
      <c r="P153" s="5"/>
      <c r="Q153" s="5"/>
      <c r="R153" s="5"/>
      <c r="S153" s="5"/>
      <c r="T153" s="5"/>
      <c r="U153" s="5"/>
      <c r="V153" s="5"/>
      <c r="W153" s="5"/>
      <c r="X153" s="5"/>
    </row>
    <row r="154" spans="1:24" ht="14.25" customHeight="1" x14ac:dyDescent="0.2">
      <c r="A154" s="15"/>
      <c r="B154" s="14"/>
      <c r="C154" s="34"/>
      <c r="D154" s="34"/>
      <c r="E154" s="5"/>
      <c r="F154" s="5"/>
      <c r="G154" s="5"/>
      <c r="H154" s="5"/>
      <c r="I154" s="5"/>
      <c r="J154" s="5"/>
      <c r="K154" s="5"/>
      <c r="L154" s="5"/>
      <c r="M154" s="5"/>
      <c r="N154" s="5"/>
      <c r="O154" s="5"/>
      <c r="P154" s="5"/>
      <c r="Q154" s="5"/>
      <c r="R154" s="5"/>
      <c r="S154" s="5"/>
      <c r="T154" s="5"/>
      <c r="U154" s="5"/>
      <c r="V154" s="5"/>
      <c r="W154" s="5"/>
      <c r="X154" s="5"/>
    </row>
    <row r="155" spans="1:24" ht="14.25" customHeight="1" x14ac:dyDescent="0.2">
      <c r="A155" s="15"/>
      <c r="B155" s="14"/>
      <c r="C155" s="34"/>
      <c r="D155" s="34"/>
      <c r="E155" s="5"/>
      <c r="F155" s="5"/>
      <c r="G155" s="5"/>
      <c r="H155" s="5"/>
      <c r="I155" s="5"/>
      <c r="J155" s="5"/>
      <c r="K155" s="5"/>
      <c r="L155" s="5"/>
      <c r="M155" s="5"/>
      <c r="N155" s="5"/>
      <c r="O155" s="5"/>
      <c r="P155" s="5"/>
      <c r="Q155" s="5"/>
      <c r="R155" s="5"/>
      <c r="S155" s="5"/>
      <c r="T155" s="5"/>
      <c r="U155" s="5"/>
      <c r="V155" s="5"/>
      <c r="W155" s="5"/>
      <c r="X155" s="5"/>
    </row>
    <row r="156" spans="1:24" ht="14.25" customHeight="1" x14ac:dyDescent="0.2">
      <c r="A156" s="15"/>
      <c r="B156" s="14"/>
      <c r="C156" s="34"/>
      <c r="D156" s="34"/>
      <c r="E156" s="5"/>
      <c r="F156" s="5"/>
      <c r="G156" s="5"/>
      <c r="H156" s="5"/>
      <c r="I156" s="5"/>
      <c r="J156" s="5"/>
      <c r="K156" s="5"/>
      <c r="L156" s="5"/>
      <c r="M156" s="5"/>
      <c r="N156" s="5"/>
      <c r="O156" s="5"/>
      <c r="P156" s="5"/>
      <c r="Q156" s="5"/>
      <c r="R156" s="5"/>
      <c r="S156" s="5"/>
      <c r="T156" s="5"/>
      <c r="U156" s="5"/>
      <c r="V156" s="5"/>
      <c r="W156" s="5"/>
      <c r="X156" s="5"/>
    </row>
    <row r="157" spans="1:24" ht="14.25" customHeight="1" x14ac:dyDescent="0.2">
      <c r="A157" s="15"/>
      <c r="B157" s="14"/>
      <c r="C157" s="34"/>
      <c r="D157" s="34"/>
      <c r="E157" s="5"/>
      <c r="F157" s="5"/>
      <c r="G157" s="5"/>
      <c r="H157" s="5"/>
      <c r="I157" s="5"/>
      <c r="J157" s="5"/>
      <c r="K157" s="5"/>
      <c r="L157" s="5"/>
      <c r="M157" s="5"/>
      <c r="N157" s="5"/>
      <c r="O157" s="5"/>
      <c r="P157" s="5"/>
      <c r="Q157" s="5"/>
      <c r="R157" s="5"/>
      <c r="S157" s="5"/>
      <c r="T157" s="5"/>
      <c r="U157" s="5"/>
      <c r="V157" s="5"/>
      <c r="W157" s="5"/>
      <c r="X157" s="5"/>
    </row>
    <row r="158" spans="1:24" ht="14.25" customHeight="1" x14ac:dyDescent="0.2">
      <c r="A158" s="15"/>
      <c r="B158" s="14"/>
      <c r="C158" s="34"/>
      <c r="D158" s="34"/>
      <c r="E158" s="5"/>
      <c r="F158" s="5"/>
      <c r="G158" s="5"/>
      <c r="H158" s="5"/>
      <c r="I158" s="5"/>
      <c r="J158" s="5"/>
      <c r="K158" s="5"/>
      <c r="L158" s="5"/>
      <c r="M158" s="5"/>
      <c r="N158" s="5"/>
      <c r="O158" s="5"/>
      <c r="P158" s="5"/>
      <c r="Q158" s="5"/>
      <c r="R158" s="5"/>
      <c r="S158" s="5"/>
      <c r="T158" s="5"/>
      <c r="U158" s="5"/>
      <c r="V158" s="5"/>
      <c r="W158" s="5"/>
      <c r="X158" s="5"/>
    </row>
    <row r="159" spans="1:24" ht="14.25" customHeight="1" x14ac:dyDescent="0.2">
      <c r="A159" s="15"/>
      <c r="B159" s="14"/>
      <c r="C159" s="34"/>
      <c r="D159" s="34"/>
      <c r="E159" s="5"/>
      <c r="F159" s="5"/>
      <c r="G159" s="5"/>
      <c r="H159" s="5"/>
      <c r="I159" s="5"/>
      <c r="J159" s="5"/>
      <c r="K159" s="5"/>
      <c r="L159" s="5"/>
      <c r="M159" s="5"/>
      <c r="N159" s="5"/>
      <c r="O159" s="5"/>
      <c r="P159" s="5"/>
      <c r="Q159" s="5"/>
      <c r="R159" s="5"/>
      <c r="S159" s="5"/>
      <c r="T159" s="5"/>
      <c r="U159" s="5"/>
      <c r="V159" s="5"/>
      <c r="W159" s="5"/>
      <c r="X159" s="5"/>
    </row>
    <row r="160" spans="1:24" ht="14.25" customHeight="1" x14ac:dyDescent="0.2">
      <c r="A160" s="15"/>
      <c r="B160" s="14"/>
      <c r="C160" s="34"/>
      <c r="D160" s="34"/>
      <c r="E160" s="5"/>
      <c r="F160" s="5"/>
      <c r="G160" s="5"/>
      <c r="H160" s="5"/>
      <c r="I160" s="5"/>
      <c r="J160" s="5"/>
      <c r="K160" s="5"/>
      <c r="L160" s="5"/>
      <c r="M160" s="5"/>
      <c r="N160" s="5"/>
      <c r="O160" s="5"/>
      <c r="P160" s="5"/>
      <c r="Q160" s="5"/>
      <c r="R160" s="5"/>
      <c r="S160" s="5"/>
      <c r="T160" s="5"/>
      <c r="U160" s="5"/>
      <c r="V160" s="5"/>
      <c r="W160" s="5"/>
      <c r="X160" s="5"/>
    </row>
    <row r="161" spans="1:24" ht="14.25" customHeight="1" x14ac:dyDescent="0.2">
      <c r="A161" s="15"/>
      <c r="B161" s="14"/>
      <c r="C161" s="34"/>
      <c r="D161" s="34"/>
      <c r="E161" s="5"/>
      <c r="F161" s="5"/>
      <c r="G161" s="5"/>
      <c r="H161" s="5"/>
      <c r="I161" s="5"/>
      <c r="J161" s="5"/>
      <c r="K161" s="5"/>
      <c r="L161" s="5"/>
      <c r="M161" s="5"/>
      <c r="N161" s="5"/>
      <c r="O161" s="5"/>
      <c r="P161" s="5"/>
      <c r="Q161" s="5"/>
      <c r="R161" s="5"/>
      <c r="S161" s="5"/>
      <c r="T161" s="5"/>
      <c r="U161" s="5"/>
      <c r="V161" s="5"/>
      <c r="W161" s="5"/>
      <c r="X161" s="5"/>
    </row>
    <row r="162" spans="1:24" ht="14.25" customHeight="1" x14ac:dyDescent="0.2">
      <c r="A162" s="15"/>
      <c r="B162" s="14"/>
      <c r="C162" s="34"/>
      <c r="D162" s="34"/>
      <c r="E162" s="5"/>
      <c r="F162" s="5"/>
      <c r="G162" s="5"/>
      <c r="H162" s="5"/>
      <c r="I162" s="5"/>
      <c r="J162" s="5"/>
      <c r="K162" s="5"/>
      <c r="L162" s="5"/>
      <c r="M162" s="5"/>
      <c r="N162" s="5"/>
      <c r="O162" s="5"/>
      <c r="P162" s="5"/>
      <c r="Q162" s="5"/>
      <c r="R162" s="5"/>
      <c r="S162" s="5"/>
      <c r="T162" s="5"/>
      <c r="U162" s="5"/>
      <c r="V162" s="5"/>
      <c r="W162" s="5"/>
      <c r="X162" s="5"/>
    </row>
    <row r="163" spans="1:24" ht="14.25" customHeight="1" x14ac:dyDescent="0.2">
      <c r="A163" s="15"/>
      <c r="B163" s="14"/>
      <c r="C163" s="34"/>
      <c r="D163" s="34"/>
      <c r="E163" s="5"/>
      <c r="F163" s="5"/>
      <c r="G163" s="5"/>
      <c r="H163" s="5"/>
      <c r="I163" s="5"/>
      <c r="J163" s="5"/>
      <c r="K163" s="5"/>
      <c r="L163" s="5"/>
      <c r="M163" s="5"/>
      <c r="N163" s="5"/>
      <c r="O163" s="5"/>
      <c r="P163" s="5"/>
      <c r="Q163" s="5"/>
      <c r="R163" s="5"/>
      <c r="S163" s="5"/>
      <c r="T163" s="5"/>
      <c r="U163" s="5"/>
      <c r="V163" s="5"/>
      <c r="W163" s="5"/>
      <c r="X163" s="5"/>
    </row>
    <row r="164" spans="1:24" ht="14.25" customHeight="1" x14ac:dyDescent="0.2">
      <c r="A164" s="15"/>
      <c r="B164" s="14"/>
      <c r="C164" s="34"/>
      <c r="D164" s="34"/>
      <c r="E164" s="5"/>
      <c r="F164" s="5"/>
      <c r="G164" s="5"/>
      <c r="H164" s="5"/>
      <c r="I164" s="5"/>
      <c r="J164" s="5"/>
      <c r="K164" s="5"/>
      <c r="L164" s="5"/>
      <c r="M164" s="5"/>
      <c r="N164" s="5"/>
      <c r="O164" s="5"/>
      <c r="P164" s="5"/>
      <c r="Q164" s="5"/>
      <c r="R164" s="5"/>
      <c r="S164" s="5"/>
      <c r="T164" s="5"/>
      <c r="U164" s="5"/>
      <c r="V164" s="5"/>
      <c r="W164" s="5"/>
      <c r="X164" s="5"/>
    </row>
    <row r="165" spans="1:24" ht="14.25" customHeight="1" x14ac:dyDescent="0.2">
      <c r="A165" s="15"/>
      <c r="B165" s="14"/>
      <c r="C165" s="34"/>
      <c r="D165" s="34"/>
      <c r="E165" s="5"/>
      <c r="F165" s="5"/>
      <c r="G165" s="5"/>
      <c r="H165" s="5"/>
      <c r="I165" s="5"/>
      <c r="J165" s="5"/>
      <c r="K165" s="5"/>
      <c r="L165" s="5"/>
      <c r="M165" s="5"/>
      <c r="N165" s="5"/>
      <c r="O165" s="5"/>
      <c r="P165" s="5"/>
      <c r="Q165" s="5"/>
      <c r="R165" s="5"/>
      <c r="S165" s="5"/>
      <c r="T165" s="5"/>
      <c r="U165" s="5"/>
      <c r="V165" s="5"/>
      <c r="W165" s="5"/>
      <c r="X165" s="5"/>
    </row>
    <row r="166" spans="1:24" ht="14.25" customHeight="1" x14ac:dyDescent="0.2">
      <c r="A166" s="15"/>
      <c r="B166" s="14"/>
      <c r="C166" s="34"/>
      <c r="D166" s="34"/>
      <c r="E166" s="5"/>
      <c r="F166" s="5"/>
      <c r="G166" s="5"/>
      <c r="H166" s="5"/>
      <c r="I166" s="5"/>
      <c r="J166" s="5"/>
      <c r="K166" s="5"/>
      <c r="L166" s="5"/>
      <c r="M166" s="5"/>
      <c r="N166" s="5"/>
      <c r="O166" s="5"/>
      <c r="P166" s="5"/>
      <c r="Q166" s="5"/>
      <c r="R166" s="5"/>
      <c r="S166" s="5"/>
      <c r="T166" s="5"/>
      <c r="U166" s="5"/>
      <c r="V166" s="5"/>
      <c r="W166" s="5"/>
      <c r="X166" s="5"/>
    </row>
    <row r="167" spans="1:24" ht="14.25" customHeight="1" x14ac:dyDescent="0.2">
      <c r="A167" s="15"/>
      <c r="B167" s="14"/>
      <c r="C167" s="34"/>
      <c r="D167" s="34"/>
      <c r="E167" s="5"/>
      <c r="F167" s="5"/>
      <c r="G167" s="5"/>
      <c r="H167" s="5"/>
      <c r="I167" s="5"/>
      <c r="J167" s="5"/>
      <c r="K167" s="5"/>
      <c r="L167" s="5"/>
      <c r="M167" s="5"/>
      <c r="N167" s="5"/>
      <c r="O167" s="5"/>
      <c r="P167" s="5"/>
      <c r="Q167" s="5"/>
      <c r="R167" s="5"/>
      <c r="S167" s="5"/>
      <c r="T167" s="5"/>
      <c r="U167" s="5"/>
      <c r="V167" s="5"/>
      <c r="W167" s="5"/>
      <c r="X167" s="5"/>
    </row>
    <row r="168" spans="1:24" ht="14.25" customHeight="1" x14ac:dyDescent="0.2">
      <c r="A168" s="15"/>
      <c r="B168" s="14"/>
      <c r="C168" s="34"/>
      <c r="D168" s="34"/>
      <c r="E168" s="5"/>
      <c r="F168" s="5"/>
      <c r="G168" s="5"/>
      <c r="H168" s="5"/>
      <c r="I168" s="5"/>
      <c r="J168" s="5"/>
      <c r="K168" s="5"/>
      <c r="L168" s="5"/>
      <c r="M168" s="5"/>
      <c r="N168" s="5"/>
      <c r="O168" s="5"/>
      <c r="P168" s="5"/>
      <c r="Q168" s="5"/>
      <c r="R168" s="5"/>
      <c r="S168" s="5"/>
      <c r="T168" s="5"/>
      <c r="U168" s="5"/>
      <c r="V168" s="5"/>
      <c r="W168" s="5"/>
      <c r="X168" s="5"/>
    </row>
    <row r="169" spans="1:24" ht="14.25" customHeight="1" x14ac:dyDescent="0.2">
      <c r="A169" s="15"/>
      <c r="B169" s="14"/>
      <c r="C169" s="34"/>
      <c r="D169" s="34"/>
      <c r="E169" s="5"/>
      <c r="F169" s="5"/>
      <c r="G169" s="5"/>
      <c r="H169" s="5"/>
      <c r="I169" s="5"/>
      <c r="J169" s="5"/>
      <c r="K169" s="5"/>
      <c r="L169" s="5"/>
      <c r="M169" s="5"/>
      <c r="N169" s="5"/>
      <c r="O169" s="5"/>
      <c r="P169" s="5"/>
      <c r="Q169" s="5"/>
      <c r="R169" s="5"/>
      <c r="S169" s="5"/>
      <c r="T169" s="5"/>
      <c r="U169" s="5"/>
      <c r="V169" s="5"/>
      <c r="W169" s="5"/>
      <c r="X169" s="5"/>
    </row>
    <row r="170" spans="1:24" ht="14.25" customHeight="1" x14ac:dyDescent="0.2">
      <c r="A170" s="15"/>
      <c r="B170" s="14"/>
      <c r="C170" s="34"/>
      <c r="D170" s="34"/>
      <c r="E170" s="5"/>
      <c r="F170" s="5"/>
      <c r="G170" s="5"/>
      <c r="H170" s="5"/>
      <c r="I170" s="5"/>
      <c r="J170" s="5"/>
      <c r="K170" s="5"/>
      <c r="L170" s="5"/>
      <c r="M170" s="5"/>
      <c r="N170" s="5"/>
      <c r="O170" s="5"/>
      <c r="P170" s="5"/>
      <c r="Q170" s="5"/>
      <c r="R170" s="5"/>
      <c r="S170" s="5"/>
      <c r="T170" s="5"/>
      <c r="U170" s="5"/>
      <c r="V170" s="5"/>
      <c r="W170" s="5"/>
      <c r="X170" s="5"/>
    </row>
    <row r="171" spans="1:24" ht="14.25" customHeight="1" x14ac:dyDescent="0.2">
      <c r="A171" s="15"/>
      <c r="B171" s="14"/>
      <c r="C171" s="34"/>
      <c r="D171" s="34"/>
      <c r="E171" s="5"/>
      <c r="F171" s="5"/>
      <c r="G171" s="5"/>
      <c r="H171" s="5"/>
      <c r="I171" s="5"/>
      <c r="J171" s="5"/>
      <c r="K171" s="5"/>
      <c r="L171" s="5"/>
      <c r="M171" s="5"/>
      <c r="N171" s="5"/>
      <c r="O171" s="5"/>
      <c r="P171" s="5"/>
      <c r="Q171" s="5"/>
      <c r="R171" s="5"/>
      <c r="S171" s="5"/>
      <c r="T171" s="5"/>
      <c r="U171" s="5"/>
      <c r="V171" s="5"/>
      <c r="W171" s="5"/>
      <c r="X171" s="5"/>
    </row>
    <row r="172" spans="1:24" ht="14.25" customHeight="1" x14ac:dyDescent="0.2">
      <c r="A172" s="15"/>
      <c r="B172" s="14"/>
      <c r="C172" s="34"/>
      <c r="D172" s="34"/>
      <c r="E172" s="5"/>
      <c r="F172" s="5"/>
      <c r="G172" s="5"/>
      <c r="H172" s="5"/>
      <c r="I172" s="5"/>
      <c r="J172" s="5"/>
      <c r="K172" s="5"/>
      <c r="L172" s="5"/>
      <c r="M172" s="5"/>
      <c r="N172" s="5"/>
      <c r="O172" s="5"/>
      <c r="P172" s="5"/>
      <c r="Q172" s="5"/>
      <c r="R172" s="5"/>
      <c r="S172" s="5"/>
      <c r="T172" s="5"/>
      <c r="U172" s="5"/>
      <c r="V172" s="5"/>
      <c r="W172" s="5"/>
      <c r="X172" s="5"/>
    </row>
    <row r="173" spans="1:24" ht="14.25" customHeight="1" x14ac:dyDescent="0.2">
      <c r="A173" s="15"/>
      <c r="B173" s="14"/>
      <c r="C173" s="34"/>
      <c r="D173" s="34"/>
      <c r="E173" s="5"/>
      <c r="F173" s="5"/>
      <c r="G173" s="5"/>
      <c r="H173" s="5"/>
      <c r="I173" s="5"/>
      <c r="J173" s="5"/>
      <c r="K173" s="5"/>
      <c r="L173" s="5"/>
      <c r="M173" s="5"/>
      <c r="N173" s="5"/>
      <c r="O173" s="5"/>
      <c r="P173" s="5"/>
      <c r="Q173" s="5"/>
      <c r="R173" s="5"/>
      <c r="S173" s="5"/>
      <c r="T173" s="5"/>
      <c r="U173" s="5"/>
      <c r="V173" s="5"/>
      <c r="W173" s="5"/>
      <c r="X173" s="5"/>
    </row>
    <row r="174" spans="1:24" ht="14.25" customHeight="1" x14ac:dyDescent="0.2">
      <c r="A174" s="15"/>
      <c r="B174" s="14"/>
      <c r="C174" s="34"/>
      <c r="D174" s="34"/>
      <c r="E174" s="5"/>
      <c r="F174" s="5"/>
      <c r="G174" s="5"/>
      <c r="H174" s="5"/>
      <c r="I174" s="5"/>
      <c r="J174" s="5"/>
      <c r="K174" s="5"/>
      <c r="L174" s="5"/>
      <c r="M174" s="5"/>
      <c r="N174" s="5"/>
      <c r="O174" s="5"/>
      <c r="P174" s="5"/>
      <c r="Q174" s="5"/>
      <c r="R174" s="5"/>
      <c r="S174" s="5"/>
      <c r="T174" s="5"/>
      <c r="U174" s="5"/>
      <c r="V174" s="5"/>
      <c r="W174" s="5"/>
      <c r="X174" s="5"/>
    </row>
    <row r="175" spans="1:24" ht="14.25" customHeight="1" x14ac:dyDescent="0.2">
      <c r="A175" s="15"/>
      <c r="B175" s="14"/>
      <c r="C175" s="34"/>
      <c r="D175" s="34"/>
      <c r="E175" s="5"/>
      <c r="F175" s="5"/>
      <c r="G175" s="5"/>
      <c r="H175" s="5"/>
      <c r="I175" s="5"/>
      <c r="J175" s="5"/>
      <c r="K175" s="5"/>
      <c r="L175" s="5"/>
      <c r="M175" s="5"/>
      <c r="N175" s="5"/>
      <c r="O175" s="5"/>
      <c r="P175" s="5"/>
      <c r="Q175" s="5"/>
      <c r="R175" s="5"/>
      <c r="S175" s="5"/>
      <c r="T175" s="5"/>
      <c r="U175" s="5"/>
      <c r="V175" s="5"/>
      <c r="W175" s="5"/>
      <c r="X175" s="5"/>
    </row>
    <row r="176" spans="1:24" ht="14.25" customHeight="1" x14ac:dyDescent="0.2">
      <c r="A176" s="15"/>
      <c r="B176" s="14"/>
      <c r="C176" s="34"/>
      <c r="D176" s="34"/>
      <c r="E176" s="5"/>
      <c r="F176" s="5"/>
      <c r="G176" s="5"/>
      <c r="H176" s="5"/>
      <c r="I176" s="5"/>
      <c r="J176" s="5"/>
      <c r="K176" s="5"/>
      <c r="L176" s="5"/>
      <c r="M176" s="5"/>
      <c r="N176" s="5"/>
      <c r="O176" s="5"/>
      <c r="P176" s="5"/>
      <c r="Q176" s="5"/>
      <c r="R176" s="5"/>
      <c r="S176" s="5"/>
      <c r="T176" s="5"/>
      <c r="U176" s="5"/>
      <c r="V176" s="5"/>
      <c r="W176" s="5"/>
      <c r="X176" s="5"/>
    </row>
    <row r="177" spans="1:24" ht="14.25" customHeight="1" x14ac:dyDescent="0.2">
      <c r="A177" s="15"/>
      <c r="B177" s="14"/>
      <c r="C177" s="34"/>
      <c r="D177" s="34"/>
      <c r="E177" s="5"/>
      <c r="F177" s="5"/>
      <c r="G177" s="5"/>
      <c r="H177" s="5"/>
      <c r="I177" s="5"/>
      <c r="J177" s="5"/>
      <c r="K177" s="5"/>
      <c r="L177" s="5"/>
      <c r="M177" s="5"/>
      <c r="N177" s="5"/>
      <c r="O177" s="5"/>
      <c r="P177" s="5"/>
      <c r="Q177" s="5"/>
      <c r="R177" s="5"/>
      <c r="S177" s="5"/>
      <c r="T177" s="5"/>
      <c r="U177" s="5"/>
      <c r="V177" s="5"/>
      <c r="W177" s="5"/>
      <c r="X177" s="5"/>
    </row>
    <row r="178" spans="1:24" ht="14.25" customHeight="1" x14ac:dyDescent="0.2">
      <c r="A178" s="15"/>
      <c r="B178" s="14"/>
      <c r="C178" s="34"/>
      <c r="D178" s="34"/>
      <c r="E178" s="5"/>
      <c r="F178" s="5"/>
      <c r="G178" s="5"/>
      <c r="H178" s="5"/>
      <c r="I178" s="5"/>
      <c r="J178" s="5"/>
      <c r="K178" s="5"/>
      <c r="L178" s="5"/>
      <c r="M178" s="5"/>
      <c r="N178" s="5"/>
      <c r="O178" s="5"/>
      <c r="P178" s="5"/>
      <c r="Q178" s="5"/>
      <c r="R178" s="5"/>
      <c r="S178" s="5"/>
      <c r="T178" s="5"/>
      <c r="U178" s="5"/>
      <c r="V178" s="5"/>
      <c r="W178" s="5"/>
      <c r="X178" s="5"/>
    </row>
    <row r="179" spans="1:24" ht="14.25" customHeight="1" x14ac:dyDescent="0.2">
      <c r="A179" s="15"/>
      <c r="B179" s="14"/>
      <c r="C179" s="34"/>
      <c r="D179" s="34"/>
      <c r="E179" s="5"/>
      <c r="F179" s="5"/>
      <c r="G179" s="5"/>
      <c r="H179" s="5"/>
      <c r="I179" s="5"/>
      <c r="J179" s="5"/>
      <c r="K179" s="5"/>
      <c r="L179" s="5"/>
      <c r="M179" s="5"/>
      <c r="N179" s="5"/>
      <c r="O179" s="5"/>
      <c r="P179" s="5"/>
      <c r="Q179" s="5"/>
      <c r="R179" s="5"/>
      <c r="S179" s="5"/>
      <c r="T179" s="5"/>
      <c r="U179" s="5"/>
      <c r="V179" s="5"/>
      <c r="W179" s="5"/>
      <c r="X179" s="5"/>
    </row>
    <row r="180" spans="1:24" ht="14.25" customHeight="1" x14ac:dyDescent="0.2">
      <c r="A180" s="15"/>
      <c r="B180" s="14"/>
      <c r="C180" s="34"/>
      <c r="D180" s="34"/>
      <c r="E180" s="5"/>
      <c r="F180" s="5"/>
      <c r="G180" s="5"/>
      <c r="H180" s="5"/>
      <c r="I180" s="5"/>
      <c r="J180" s="5"/>
      <c r="K180" s="5"/>
      <c r="L180" s="5"/>
      <c r="M180" s="5"/>
      <c r="N180" s="5"/>
      <c r="O180" s="5"/>
      <c r="P180" s="5"/>
      <c r="Q180" s="5"/>
      <c r="R180" s="5"/>
      <c r="S180" s="5"/>
      <c r="T180" s="5"/>
      <c r="U180" s="5"/>
      <c r="V180" s="5"/>
      <c r="W180" s="5"/>
      <c r="X180" s="5"/>
    </row>
    <row r="181" spans="1:24" ht="14.25" customHeight="1" x14ac:dyDescent="0.2">
      <c r="A181" s="15"/>
      <c r="B181" s="14"/>
      <c r="C181" s="34"/>
      <c r="D181" s="34"/>
      <c r="E181" s="5"/>
      <c r="F181" s="5"/>
      <c r="G181" s="5"/>
      <c r="H181" s="5"/>
      <c r="I181" s="5"/>
      <c r="J181" s="5"/>
      <c r="K181" s="5"/>
      <c r="L181" s="5"/>
      <c r="M181" s="5"/>
      <c r="N181" s="5"/>
      <c r="O181" s="5"/>
      <c r="P181" s="5"/>
      <c r="Q181" s="5"/>
      <c r="R181" s="5"/>
      <c r="S181" s="5"/>
      <c r="T181" s="5"/>
      <c r="U181" s="5"/>
      <c r="V181" s="5"/>
      <c r="W181" s="5"/>
      <c r="X181" s="5"/>
    </row>
    <row r="182" spans="1:24" ht="14.25" customHeight="1" x14ac:dyDescent="0.2">
      <c r="A182" s="15"/>
      <c r="B182" s="14"/>
      <c r="C182" s="34"/>
      <c r="D182" s="34"/>
      <c r="E182" s="5"/>
      <c r="F182" s="5"/>
      <c r="G182" s="5"/>
      <c r="H182" s="5"/>
      <c r="I182" s="5"/>
      <c r="J182" s="5"/>
      <c r="K182" s="5"/>
      <c r="L182" s="5"/>
      <c r="M182" s="5"/>
      <c r="N182" s="5"/>
      <c r="O182" s="5"/>
      <c r="P182" s="5"/>
      <c r="Q182" s="5"/>
      <c r="R182" s="5"/>
      <c r="S182" s="5"/>
      <c r="T182" s="5"/>
      <c r="U182" s="5"/>
      <c r="V182" s="5"/>
      <c r="W182" s="5"/>
      <c r="X182" s="5"/>
    </row>
    <row r="183" spans="1:24" ht="14.25" customHeight="1" x14ac:dyDescent="0.2">
      <c r="A183" s="15"/>
      <c r="B183" s="14"/>
      <c r="C183" s="34"/>
      <c r="D183" s="34"/>
      <c r="E183" s="5"/>
      <c r="F183" s="5"/>
      <c r="G183" s="5"/>
      <c r="H183" s="5"/>
      <c r="I183" s="5"/>
      <c r="J183" s="5"/>
      <c r="K183" s="5"/>
      <c r="L183" s="5"/>
      <c r="M183" s="5"/>
      <c r="N183" s="5"/>
      <c r="O183" s="5"/>
      <c r="P183" s="5"/>
      <c r="Q183" s="5"/>
      <c r="R183" s="5"/>
      <c r="S183" s="5"/>
      <c r="T183" s="5"/>
      <c r="U183" s="5"/>
      <c r="V183" s="5"/>
      <c r="W183" s="5"/>
      <c r="X183" s="5"/>
    </row>
    <row r="184" spans="1:24" ht="14.25" customHeight="1" x14ac:dyDescent="0.2">
      <c r="A184" s="15"/>
      <c r="B184" s="14"/>
      <c r="C184" s="34"/>
      <c r="D184" s="34"/>
      <c r="E184" s="5"/>
      <c r="F184" s="5"/>
      <c r="G184" s="5"/>
      <c r="H184" s="5"/>
      <c r="I184" s="5"/>
      <c r="J184" s="5"/>
      <c r="K184" s="5"/>
      <c r="L184" s="5"/>
      <c r="M184" s="5"/>
      <c r="N184" s="5"/>
      <c r="O184" s="5"/>
      <c r="P184" s="5"/>
      <c r="Q184" s="5"/>
      <c r="R184" s="5"/>
      <c r="S184" s="5"/>
      <c r="T184" s="5"/>
      <c r="U184" s="5"/>
      <c r="V184" s="5"/>
      <c r="W184" s="5"/>
      <c r="X184" s="5"/>
    </row>
    <row r="185" spans="1:24" ht="14.25" customHeight="1" x14ac:dyDescent="0.2">
      <c r="A185" s="15"/>
      <c r="B185" s="14"/>
      <c r="C185" s="34"/>
      <c r="D185" s="34"/>
      <c r="E185" s="5"/>
      <c r="F185" s="5"/>
      <c r="G185" s="5"/>
      <c r="H185" s="5"/>
      <c r="I185" s="5"/>
      <c r="J185" s="5"/>
      <c r="K185" s="5"/>
      <c r="L185" s="5"/>
      <c r="M185" s="5"/>
      <c r="N185" s="5"/>
      <c r="O185" s="5"/>
      <c r="P185" s="5"/>
      <c r="Q185" s="5"/>
      <c r="R185" s="5"/>
      <c r="S185" s="5"/>
      <c r="T185" s="5"/>
      <c r="U185" s="5"/>
      <c r="V185" s="5"/>
      <c r="W185" s="5"/>
      <c r="X185" s="5"/>
    </row>
    <row r="186" spans="1:24" ht="14.25" customHeight="1" x14ac:dyDescent="0.2">
      <c r="A186" s="15"/>
      <c r="B186" s="14"/>
      <c r="C186" s="34"/>
      <c r="D186" s="34"/>
      <c r="E186" s="5"/>
      <c r="F186" s="5"/>
      <c r="G186" s="5"/>
      <c r="H186" s="5"/>
      <c r="I186" s="5"/>
      <c r="J186" s="5"/>
      <c r="K186" s="5"/>
      <c r="L186" s="5"/>
      <c r="M186" s="5"/>
      <c r="N186" s="5"/>
      <c r="O186" s="5"/>
      <c r="P186" s="5"/>
      <c r="Q186" s="5"/>
      <c r="R186" s="5"/>
      <c r="S186" s="5"/>
      <c r="T186" s="5"/>
      <c r="U186" s="5"/>
      <c r="V186" s="5"/>
      <c r="W186" s="5"/>
      <c r="X186" s="5"/>
    </row>
    <row r="187" spans="1:24" ht="14.25" customHeight="1" x14ac:dyDescent="0.2">
      <c r="A187" s="15"/>
      <c r="B187" s="14"/>
      <c r="C187" s="34"/>
      <c r="D187" s="34"/>
      <c r="E187" s="5"/>
      <c r="F187" s="5"/>
      <c r="G187" s="5"/>
      <c r="H187" s="5"/>
      <c r="I187" s="5"/>
      <c r="J187" s="5"/>
      <c r="K187" s="5"/>
      <c r="L187" s="5"/>
      <c r="M187" s="5"/>
      <c r="N187" s="5"/>
      <c r="O187" s="5"/>
      <c r="P187" s="5"/>
      <c r="Q187" s="5"/>
      <c r="R187" s="5"/>
      <c r="S187" s="5"/>
      <c r="T187" s="5"/>
      <c r="U187" s="5"/>
      <c r="V187" s="5"/>
      <c r="W187" s="5"/>
      <c r="X187" s="5"/>
    </row>
    <row r="188" spans="1:24" ht="14.25" customHeight="1" x14ac:dyDescent="0.2">
      <c r="A188" s="15"/>
      <c r="B188" s="14"/>
      <c r="C188" s="34"/>
      <c r="D188" s="34"/>
      <c r="E188" s="5"/>
      <c r="F188" s="5"/>
      <c r="G188" s="5"/>
      <c r="H188" s="5"/>
      <c r="I188" s="5"/>
      <c r="J188" s="5"/>
      <c r="K188" s="5"/>
      <c r="L188" s="5"/>
      <c r="M188" s="5"/>
      <c r="N188" s="5"/>
      <c r="O188" s="5"/>
      <c r="P188" s="5"/>
      <c r="Q188" s="5"/>
      <c r="R188" s="5"/>
      <c r="S188" s="5"/>
      <c r="T188" s="5"/>
      <c r="U188" s="5"/>
      <c r="V188" s="5"/>
      <c r="W188" s="5"/>
      <c r="X188" s="5"/>
    </row>
    <row r="189" spans="1:24" ht="14.25" customHeight="1" x14ac:dyDescent="0.2">
      <c r="A189" s="15"/>
      <c r="B189" s="14"/>
      <c r="C189" s="34"/>
      <c r="D189" s="34"/>
      <c r="E189" s="5"/>
      <c r="F189" s="5"/>
      <c r="G189" s="5"/>
      <c r="H189" s="5"/>
      <c r="I189" s="5"/>
      <c r="J189" s="5"/>
      <c r="K189" s="5"/>
      <c r="L189" s="5"/>
      <c r="M189" s="5"/>
      <c r="N189" s="5"/>
      <c r="O189" s="5"/>
      <c r="P189" s="5"/>
      <c r="Q189" s="5"/>
      <c r="R189" s="5"/>
      <c r="S189" s="5"/>
      <c r="T189" s="5"/>
      <c r="U189" s="5"/>
      <c r="V189" s="5"/>
      <c r="W189" s="5"/>
      <c r="X189" s="5"/>
    </row>
    <row r="190" spans="1:24" ht="14.25" customHeight="1" x14ac:dyDescent="0.2">
      <c r="A190" s="15"/>
      <c r="B190" s="14"/>
      <c r="C190" s="34"/>
      <c r="D190" s="34"/>
      <c r="E190" s="5"/>
      <c r="F190" s="5"/>
      <c r="G190" s="5"/>
      <c r="H190" s="5"/>
      <c r="I190" s="5"/>
      <c r="J190" s="5"/>
      <c r="K190" s="5"/>
      <c r="L190" s="5"/>
      <c r="M190" s="5"/>
      <c r="N190" s="5"/>
      <c r="O190" s="5"/>
      <c r="P190" s="5"/>
      <c r="Q190" s="5"/>
      <c r="R190" s="5"/>
      <c r="S190" s="5"/>
      <c r="T190" s="5"/>
      <c r="U190" s="5"/>
      <c r="V190" s="5"/>
      <c r="W190" s="5"/>
      <c r="X190" s="5"/>
    </row>
    <row r="191" spans="1:24" ht="14.25" customHeight="1" x14ac:dyDescent="0.2">
      <c r="A191" s="15"/>
      <c r="B191" s="14"/>
      <c r="C191" s="34"/>
      <c r="D191" s="34"/>
      <c r="E191" s="5"/>
      <c r="F191" s="5"/>
      <c r="G191" s="5"/>
      <c r="H191" s="5"/>
      <c r="I191" s="5"/>
      <c r="J191" s="5"/>
      <c r="K191" s="5"/>
      <c r="L191" s="5"/>
      <c r="M191" s="5"/>
      <c r="N191" s="5"/>
      <c r="O191" s="5"/>
      <c r="P191" s="5"/>
      <c r="Q191" s="5"/>
      <c r="R191" s="5"/>
      <c r="S191" s="5"/>
      <c r="T191" s="5"/>
      <c r="U191" s="5"/>
      <c r="V191" s="5"/>
      <c r="W191" s="5"/>
      <c r="X191" s="5"/>
    </row>
    <row r="192" spans="1:24" ht="14.25" customHeight="1" x14ac:dyDescent="0.2">
      <c r="A192" s="15"/>
      <c r="B192" s="14"/>
      <c r="C192" s="34"/>
      <c r="D192" s="34"/>
      <c r="E192" s="5"/>
      <c r="F192" s="5"/>
      <c r="G192" s="5"/>
      <c r="H192" s="5"/>
      <c r="I192" s="5"/>
      <c r="J192" s="5"/>
      <c r="K192" s="5"/>
      <c r="L192" s="5"/>
      <c r="M192" s="5"/>
      <c r="N192" s="5"/>
      <c r="O192" s="5"/>
      <c r="P192" s="5"/>
      <c r="Q192" s="5"/>
      <c r="R192" s="5"/>
      <c r="S192" s="5"/>
      <c r="T192" s="5"/>
      <c r="U192" s="5"/>
      <c r="V192" s="5"/>
      <c r="W192" s="5"/>
      <c r="X192" s="5"/>
    </row>
    <row r="193" spans="1:24" ht="14.25" customHeight="1" x14ac:dyDescent="0.2">
      <c r="A193" s="15"/>
      <c r="B193" s="14"/>
      <c r="C193" s="34"/>
      <c r="D193" s="34"/>
      <c r="E193" s="5"/>
      <c r="F193" s="5"/>
      <c r="G193" s="5"/>
      <c r="H193" s="5"/>
      <c r="I193" s="5"/>
      <c r="J193" s="5"/>
      <c r="K193" s="5"/>
      <c r="L193" s="5"/>
      <c r="M193" s="5"/>
      <c r="N193" s="5"/>
      <c r="O193" s="5"/>
      <c r="P193" s="5"/>
      <c r="Q193" s="5"/>
      <c r="R193" s="5"/>
      <c r="S193" s="5"/>
      <c r="T193" s="5"/>
      <c r="U193" s="5"/>
      <c r="V193" s="5"/>
      <c r="W193" s="5"/>
      <c r="X193" s="5"/>
    </row>
    <row r="194" spans="1:24" ht="14.25" customHeight="1" x14ac:dyDescent="0.2">
      <c r="A194" s="15"/>
      <c r="B194" s="14"/>
      <c r="C194" s="34"/>
      <c r="D194" s="34"/>
      <c r="E194" s="5"/>
      <c r="F194" s="5"/>
      <c r="G194" s="5"/>
      <c r="H194" s="5"/>
      <c r="I194" s="5"/>
      <c r="J194" s="5"/>
      <c r="K194" s="5"/>
      <c r="L194" s="5"/>
      <c r="M194" s="5"/>
      <c r="N194" s="5"/>
      <c r="O194" s="5"/>
      <c r="P194" s="5"/>
      <c r="Q194" s="5"/>
      <c r="R194" s="5"/>
      <c r="S194" s="5"/>
      <c r="T194" s="5"/>
      <c r="U194" s="5"/>
      <c r="V194" s="5"/>
      <c r="W194" s="5"/>
      <c r="X194" s="5"/>
    </row>
    <row r="195" spans="1:24" ht="14.25" customHeight="1" x14ac:dyDescent="0.2">
      <c r="A195" s="15"/>
      <c r="B195" s="14"/>
      <c r="C195" s="34"/>
      <c r="D195" s="34"/>
      <c r="E195" s="5"/>
      <c r="F195" s="5"/>
      <c r="G195" s="5"/>
      <c r="H195" s="5"/>
      <c r="I195" s="5"/>
      <c r="J195" s="5"/>
      <c r="K195" s="5"/>
      <c r="L195" s="5"/>
      <c r="M195" s="5"/>
      <c r="N195" s="5"/>
      <c r="O195" s="5"/>
      <c r="P195" s="5"/>
      <c r="Q195" s="5"/>
      <c r="R195" s="5"/>
      <c r="S195" s="5"/>
      <c r="T195" s="5"/>
      <c r="U195" s="5"/>
      <c r="V195" s="5"/>
      <c r="W195" s="5"/>
      <c r="X195" s="5"/>
    </row>
    <row r="196" spans="1:24" ht="14.25" customHeight="1" x14ac:dyDescent="0.2">
      <c r="A196" s="15"/>
      <c r="B196" s="14"/>
      <c r="C196" s="34"/>
      <c r="D196" s="34"/>
      <c r="E196" s="5"/>
      <c r="F196" s="5"/>
      <c r="G196" s="5"/>
      <c r="H196" s="5"/>
      <c r="I196" s="5"/>
      <c r="J196" s="5"/>
      <c r="K196" s="5"/>
      <c r="L196" s="5"/>
      <c r="M196" s="5"/>
      <c r="N196" s="5"/>
      <c r="O196" s="5"/>
      <c r="P196" s="5"/>
      <c r="Q196" s="5"/>
      <c r="R196" s="5"/>
      <c r="S196" s="5"/>
      <c r="T196" s="5"/>
      <c r="U196" s="5"/>
      <c r="V196" s="5"/>
      <c r="W196" s="5"/>
      <c r="X196" s="5"/>
    </row>
    <row r="197" spans="1:24" ht="14.25" customHeight="1" x14ac:dyDescent="0.2">
      <c r="A197" s="15"/>
      <c r="B197" s="14"/>
      <c r="C197" s="34"/>
      <c r="D197" s="34"/>
      <c r="E197" s="5"/>
      <c r="F197" s="5"/>
      <c r="G197" s="5"/>
      <c r="H197" s="5"/>
      <c r="I197" s="5"/>
      <c r="J197" s="5"/>
      <c r="K197" s="5"/>
      <c r="L197" s="5"/>
      <c r="M197" s="5"/>
      <c r="N197" s="5"/>
      <c r="O197" s="5"/>
      <c r="P197" s="5"/>
      <c r="Q197" s="5"/>
      <c r="R197" s="5"/>
      <c r="S197" s="5"/>
      <c r="T197" s="5"/>
      <c r="U197" s="5"/>
      <c r="V197" s="5"/>
      <c r="W197" s="5"/>
      <c r="X197" s="5"/>
    </row>
    <row r="198" spans="1:24" ht="14.25" customHeight="1" x14ac:dyDescent="0.2">
      <c r="A198" s="15"/>
      <c r="B198" s="14"/>
      <c r="C198" s="34"/>
      <c r="D198" s="34"/>
      <c r="E198" s="5"/>
      <c r="F198" s="5"/>
      <c r="G198" s="5"/>
      <c r="H198" s="5"/>
      <c r="I198" s="5"/>
      <c r="J198" s="5"/>
      <c r="K198" s="5"/>
      <c r="L198" s="5"/>
      <c r="M198" s="5"/>
      <c r="N198" s="5"/>
      <c r="O198" s="5"/>
      <c r="P198" s="5"/>
      <c r="Q198" s="5"/>
      <c r="R198" s="5"/>
      <c r="S198" s="5"/>
      <c r="T198" s="5"/>
      <c r="U198" s="5"/>
      <c r="V198" s="5"/>
      <c r="W198" s="5"/>
      <c r="X198" s="5"/>
    </row>
    <row r="199" spans="1:24" ht="14.25" customHeight="1" x14ac:dyDescent="0.2">
      <c r="A199" s="15"/>
      <c r="B199" s="14"/>
      <c r="C199" s="34"/>
      <c r="D199" s="34"/>
      <c r="E199" s="5"/>
      <c r="F199" s="5"/>
      <c r="G199" s="5"/>
      <c r="H199" s="5"/>
      <c r="I199" s="5"/>
      <c r="J199" s="5"/>
      <c r="K199" s="5"/>
      <c r="L199" s="5"/>
      <c r="M199" s="5"/>
      <c r="N199" s="5"/>
      <c r="O199" s="5"/>
      <c r="P199" s="5"/>
      <c r="Q199" s="5"/>
      <c r="R199" s="5"/>
      <c r="S199" s="5"/>
      <c r="T199" s="5"/>
      <c r="U199" s="5"/>
      <c r="V199" s="5"/>
      <c r="W199" s="5"/>
      <c r="X199" s="5"/>
    </row>
    <row r="200" spans="1:24" ht="14.25" customHeight="1" x14ac:dyDescent="0.2">
      <c r="A200" s="15"/>
      <c r="B200" s="14"/>
      <c r="C200" s="34"/>
      <c r="D200" s="34"/>
      <c r="E200" s="5"/>
      <c r="F200" s="5"/>
      <c r="G200" s="5"/>
      <c r="H200" s="5"/>
      <c r="I200" s="5"/>
      <c r="J200" s="5"/>
      <c r="K200" s="5"/>
      <c r="L200" s="5"/>
      <c r="M200" s="5"/>
      <c r="N200" s="5"/>
      <c r="O200" s="5"/>
      <c r="P200" s="5"/>
      <c r="Q200" s="5"/>
      <c r="R200" s="5"/>
      <c r="S200" s="5"/>
      <c r="T200" s="5"/>
      <c r="U200" s="5"/>
      <c r="V200" s="5"/>
      <c r="W200" s="5"/>
      <c r="X200" s="5"/>
    </row>
    <row r="201" spans="1:24" ht="14.25" customHeight="1" x14ac:dyDescent="0.2">
      <c r="A201" s="15"/>
      <c r="B201" s="14"/>
      <c r="C201" s="34"/>
      <c r="D201" s="34"/>
      <c r="E201" s="5"/>
      <c r="F201" s="5"/>
      <c r="G201" s="5"/>
      <c r="H201" s="5"/>
      <c r="I201" s="5"/>
      <c r="J201" s="5"/>
      <c r="K201" s="5"/>
      <c r="L201" s="5"/>
      <c r="M201" s="5"/>
      <c r="N201" s="5"/>
      <c r="O201" s="5"/>
      <c r="P201" s="5"/>
      <c r="Q201" s="5"/>
      <c r="R201" s="5"/>
      <c r="S201" s="5"/>
      <c r="T201" s="5"/>
      <c r="U201" s="5"/>
      <c r="V201" s="5"/>
      <c r="W201" s="5"/>
      <c r="X201" s="5"/>
    </row>
    <row r="202" spans="1:24" ht="14.25" customHeight="1" x14ac:dyDescent="0.2">
      <c r="A202" s="15"/>
      <c r="B202" s="14"/>
      <c r="C202" s="34"/>
      <c r="D202" s="34"/>
      <c r="E202" s="5"/>
      <c r="F202" s="5"/>
      <c r="G202" s="5"/>
      <c r="H202" s="5"/>
      <c r="I202" s="5"/>
      <c r="J202" s="5"/>
      <c r="K202" s="5"/>
      <c r="L202" s="5"/>
      <c r="M202" s="5"/>
      <c r="N202" s="5"/>
      <c r="O202" s="5"/>
      <c r="P202" s="5"/>
      <c r="Q202" s="5"/>
      <c r="R202" s="5"/>
      <c r="S202" s="5"/>
      <c r="T202" s="5"/>
      <c r="U202" s="5"/>
      <c r="V202" s="5"/>
      <c r="W202" s="5"/>
      <c r="X202" s="5"/>
    </row>
    <row r="203" spans="1:24" ht="14.25" customHeight="1" x14ac:dyDescent="0.2">
      <c r="A203" s="15"/>
      <c r="B203" s="14"/>
      <c r="C203" s="34"/>
      <c r="D203" s="34"/>
      <c r="E203" s="5"/>
      <c r="F203" s="5"/>
      <c r="G203" s="5"/>
      <c r="H203" s="5"/>
      <c r="I203" s="5"/>
      <c r="J203" s="5"/>
      <c r="K203" s="5"/>
      <c r="L203" s="5"/>
      <c r="M203" s="5"/>
      <c r="N203" s="5"/>
      <c r="O203" s="5"/>
      <c r="P203" s="5"/>
      <c r="Q203" s="5"/>
      <c r="R203" s="5"/>
      <c r="S203" s="5"/>
      <c r="T203" s="5"/>
      <c r="U203" s="5"/>
      <c r="V203" s="5"/>
      <c r="W203" s="5"/>
      <c r="X203" s="5"/>
    </row>
    <row r="204" spans="1:24" ht="14.25" customHeight="1" x14ac:dyDescent="0.2">
      <c r="A204" s="15"/>
      <c r="B204" s="14"/>
      <c r="C204" s="34"/>
      <c r="D204" s="34"/>
      <c r="E204" s="5"/>
      <c r="F204" s="5"/>
      <c r="G204" s="5"/>
      <c r="H204" s="5"/>
      <c r="I204" s="5"/>
      <c r="J204" s="5"/>
      <c r="K204" s="5"/>
      <c r="L204" s="5"/>
      <c r="M204" s="5"/>
      <c r="N204" s="5"/>
      <c r="O204" s="5"/>
      <c r="P204" s="5"/>
      <c r="Q204" s="5"/>
      <c r="R204" s="5"/>
      <c r="S204" s="5"/>
      <c r="T204" s="5"/>
      <c r="U204" s="5"/>
      <c r="V204" s="5"/>
      <c r="W204" s="5"/>
      <c r="X204" s="5"/>
    </row>
    <row r="205" spans="1:24" ht="14.25" customHeight="1" x14ac:dyDescent="0.2">
      <c r="A205" s="15"/>
      <c r="B205" s="14"/>
      <c r="C205" s="34"/>
      <c r="D205" s="34"/>
      <c r="E205" s="5"/>
      <c r="F205" s="5"/>
      <c r="G205" s="5"/>
      <c r="H205" s="5"/>
      <c r="I205" s="5"/>
      <c r="J205" s="5"/>
      <c r="K205" s="5"/>
      <c r="L205" s="5"/>
      <c r="M205" s="5"/>
      <c r="N205" s="5"/>
      <c r="O205" s="5"/>
      <c r="P205" s="5"/>
      <c r="Q205" s="5"/>
      <c r="R205" s="5"/>
      <c r="S205" s="5"/>
      <c r="T205" s="5"/>
      <c r="U205" s="5"/>
      <c r="V205" s="5"/>
      <c r="W205" s="5"/>
      <c r="X205" s="5"/>
    </row>
    <row r="206" spans="1:24" ht="14.25" customHeight="1" x14ac:dyDescent="0.2">
      <c r="A206" s="15"/>
      <c r="B206" s="14"/>
      <c r="C206" s="34"/>
      <c r="D206" s="34"/>
      <c r="E206" s="5"/>
      <c r="F206" s="5"/>
      <c r="G206" s="5"/>
      <c r="H206" s="5"/>
      <c r="I206" s="5"/>
      <c r="J206" s="5"/>
      <c r="K206" s="5"/>
      <c r="L206" s="5"/>
      <c r="M206" s="5"/>
      <c r="N206" s="5"/>
      <c r="O206" s="5"/>
      <c r="P206" s="5"/>
      <c r="Q206" s="5"/>
      <c r="R206" s="5"/>
      <c r="S206" s="5"/>
      <c r="T206" s="5"/>
      <c r="U206" s="5"/>
      <c r="V206" s="5"/>
      <c r="W206" s="5"/>
      <c r="X206" s="5"/>
    </row>
    <row r="207" spans="1:24" ht="14.25" customHeight="1" x14ac:dyDescent="0.2">
      <c r="A207" s="15"/>
      <c r="B207" s="14"/>
      <c r="C207" s="34"/>
      <c r="D207" s="34"/>
      <c r="E207" s="5"/>
      <c r="F207" s="5"/>
      <c r="G207" s="5"/>
      <c r="H207" s="5"/>
      <c r="I207" s="5"/>
      <c r="J207" s="5"/>
      <c r="K207" s="5"/>
      <c r="L207" s="5"/>
      <c r="M207" s="5"/>
      <c r="N207" s="5"/>
      <c r="O207" s="5"/>
      <c r="P207" s="5"/>
      <c r="Q207" s="5"/>
      <c r="R207" s="5"/>
      <c r="S207" s="5"/>
      <c r="T207" s="5"/>
      <c r="U207" s="5"/>
      <c r="V207" s="5"/>
      <c r="W207" s="5"/>
      <c r="X207" s="5"/>
    </row>
    <row r="208" spans="1:24" ht="14.25" customHeight="1" x14ac:dyDescent="0.2">
      <c r="A208" s="15"/>
      <c r="B208" s="14"/>
      <c r="C208" s="34"/>
      <c r="D208" s="34"/>
      <c r="E208" s="5"/>
      <c r="F208" s="5"/>
      <c r="G208" s="5"/>
      <c r="H208" s="5"/>
      <c r="I208" s="5"/>
      <c r="J208" s="5"/>
      <c r="K208" s="5"/>
      <c r="L208" s="5"/>
      <c r="M208" s="5"/>
      <c r="N208" s="5"/>
      <c r="O208" s="5"/>
      <c r="P208" s="5"/>
      <c r="Q208" s="5"/>
      <c r="R208" s="5"/>
      <c r="S208" s="5"/>
      <c r="T208" s="5"/>
      <c r="U208" s="5"/>
      <c r="V208" s="5"/>
      <c r="W208" s="5"/>
      <c r="X208" s="5"/>
    </row>
    <row r="209" spans="1:24" ht="14.25" customHeight="1" x14ac:dyDescent="0.2">
      <c r="A209" s="15"/>
      <c r="B209" s="14"/>
      <c r="C209" s="34"/>
      <c r="D209" s="34"/>
      <c r="E209" s="5"/>
      <c r="F209" s="5"/>
      <c r="G209" s="5"/>
      <c r="H209" s="5"/>
      <c r="I209" s="5"/>
      <c r="J209" s="5"/>
      <c r="K209" s="5"/>
      <c r="L209" s="5"/>
      <c r="M209" s="5"/>
      <c r="N209" s="5"/>
      <c r="O209" s="5"/>
      <c r="P209" s="5"/>
      <c r="Q209" s="5"/>
      <c r="R209" s="5"/>
      <c r="S209" s="5"/>
      <c r="T209" s="5"/>
      <c r="U209" s="5"/>
      <c r="V209" s="5"/>
      <c r="W209" s="5"/>
      <c r="X209" s="5"/>
    </row>
    <row r="210" spans="1:24" ht="14.25" customHeight="1" x14ac:dyDescent="0.2">
      <c r="A210" s="15"/>
      <c r="B210" s="14"/>
      <c r="C210" s="34"/>
      <c r="D210" s="34"/>
      <c r="E210" s="5"/>
      <c r="F210" s="5"/>
      <c r="G210" s="5"/>
      <c r="H210" s="5"/>
      <c r="I210" s="5"/>
      <c r="J210" s="5"/>
      <c r="K210" s="5"/>
      <c r="L210" s="5"/>
      <c r="M210" s="5"/>
      <c r="N210" s="5"/>
      <c r="O210" s="5"/>
      <c r="P210" s="5"/>
      <c r="Q210" s="5"/>
      <c r="R210" s="5"/>
      <c r="S210" s="5"/>
      <c r="T210" s="5"/>
      <c r="U210" s="5"/>
      <c r="V210" s="5"/>
      <c r="W210" s="5"/>
      <c r="X210" s="5"/>
    </row>
    <row r="211" spans="1:24" ht="14.25" customHeight="1" x14ac:dyDescent="0.2">
      <c r="A211" s="15"/>
      <c r="B211" s="14"/>
      <c r="C211" s="34"/>
      <c r="D211" s="34"/>
      <c r="E211" s="5"/>
      <c r="F211" s="5"/>
      <c r="G211" s="5"/>
      <c r="H211" s="5"/>
      <c r="I211" s="5"/>
      <c r="J211" s="5"/>
      <c r="K211" s="5"/>
      <c r="L211" s="5"/>
      <c r="M211" s="5"/>
      <c r="N211" s="5"/>
      <c r="O211" s="5"/>
      <c r="P211" s="5"/>
      <c r="Q211" s="5"/>
      <c r="R211" s="5"/>
      <c r="S211" s="5"/>
      <c r="T211" s="5"/>
      <c r="U211" s="5"/>
      <c r="V211" s="5"/>
      <c r="W211" s="5"/>
      <c r="X211" s="5"/>
    </row>
    <row r="212" spans="1:24" ht="14.25" customHeight="1" x14ac:dyDescent="0.2">
      <c r="A212" s="15"/>
      <c r="B212" s="14"/>
      <c r="C212" s="34"/>
      <c r="D212" s="34"/>
      <c r="E212" s="5"/>
      <c r="F212" s="5"/>
      <c r="G212" s="5"/>
      <c r="H212" s="5"/>
      <c r="I212" s="5"/>
      <c r="J212" s="5"/>
      <c r="K212" s="5"/>
      <c r="L212" s="5"/>
      <c r="M212" s="5"/>
      <c r="N212" s="5"/>
      <c r="O212" s="5"/>
      <c r="P212" s="5"/>
      <c r="Q212" s="5"/>
      <c r="R212" s="5"/>
      <c r="S212" s="5"/>
      <c r="T212" s="5"/>
      <c r="U212" s="5"/>
      <c r="V212" s="5"/>
      <c r="W212" s="5"/>
      <c r="X212" s="5"/>
    </row>
    <row r="213" spans="1:24" ht="14.25" customHeight="1" x14ac:dyDescent="0.2">
      <c r="A213" s="15"/>
      <c r="B213" s="14"/>
      <c r="C213" s="34"/>
      <c r="D213" s="34"/>
      <c r="E213" s="5"/>
      <c r="F213" s="5"/>
      <c r="G213" s="5"/>
      <c r="H213" s="5"/>
      <c r="I213" s="5"/>
      <c r="J213" s="5"/>
      <c r="K213" s="5"/>
      <c r="L213" s="5"/>
      <c r="M213" s="5"/>
      <c r="N213" s="5"/>
      <c r="O213" s="5"/>
      <c r="P213" s="5"/>
      <c r="Q213" s="5"/>
      <c r="R213" s="5"/>
      <c r="S213" s="5"/>
      <c r="T213" s="5"/>
      <c r="U213" s="5"/>
      <c r="V213" s="5"/>
      <c r="W213" s="5"/>
      <c r="X213" s="5"/>
    </row>
    <row r="214" spans="1:24" ht="14.25" customHeight="1" x14ac:dyDescent="0.2">
      <c r="A214" s="15"/>
      <c r="B214" s="14"/>
      <c r="C214" s="34"/>
      <c r="D214" s="34"/>
      <c r="E214" s="5"/>
      <c r="F214" s="5"/>
      <c r="G214" s="5"/>
      <c r="H214" s="5"/>
      <c r="I214" s="5"/>
      <c r="J214" s="5"/>
      <c r="K214" s="5"/>
      <c r="L214" s="5"/>
      <c r="M214" s="5"/>
      <c r="N214" s="5"/>
      <c r="O214" s="5"/>
      <c r="P214" s="5"/>
      <c r="Q214" s="5"/>
      <c r="R214" s="5"/>
      <c r="S214" s="5"/>
      <c r="T214" s="5"/>
      <c r="U214" s="5"/>
      <c r="V214" s="5"/>
      <c r="W214" s="5"/>
      <c r="X214" s="5"/>
    </row>
    <row r="215" spans="1:24" ht="14.25" customHeight="1" x14ac:dyDescent="0.2">
      <c r="A215" s="15"/>
      <c r="B215" s="14"/>
      <c r="C215" s="34"/>
      <c r="D215" s="34"/>
      <c r="E215" s="5"/>
      <c r="F215" s="5"/>
      <c r="G215" s="5"/>
      <c r="H215" s="5"/>
      <c r="I215" s="5"/>
      <c r="J215" s="5"/>
      <c r="K215" s="5"/>
      <c r="L215" s="5"/>
      <c r="M215" s="5"/>
      <c r="N215" s="5"/>
      <c r="O215" s="5"/>
      <c r="P215" s="5"/>
      <c r="Q215" s="5"/>
      <c r="R215" s="5"/>
      <c r="S215" s="5"/>
      <c r="T215" s="5"/>
      <c r="U215" s="5"/>
      <c r="V215" s="5"/>
      <c r="W215" s="5"/>
      <c r="X215" s="5"/>
    </row>
    <row r="216" spans="1:24" ht="14.25" customHeight="1" x14ac:dyDescent="0.2">
      <c r="A216" s="15"/>
      <c r="B216" s="14"/>
      <c r="C216" s="34"/>
      <c r="D216" s="34"/>
      <c r="E216" s="5"/>
      <c r="F216" s="5"/>
      <c r="G216" s="5"/>
      <c r="H216" s="5"/>
      <c r="I216" s="5"/>
      <c r="J216" s="5"/>
      <c r="K216" s="5"/>
      <c r="L216" s="5"/>
      <c r="M216" s="5"/>
      <c r="N216" s="5"/>
      <c r="O216" s="5"/>
      <c r="P216" s="5"/>
      <c r="Q216" s="5"/>
      <c r="R216" s="5"/>
      <c r="S216" s="5"/>
      <c r="T216" s="5"/>
      <c r="U216" s="5"/>
      <c r="V216" s="5"/>
      <c r="W216" s="5"/>
      <c r="X216" s="5"/>
    </row>
    <row r="217" spans="1:24" ht="14.25" customHeight="1" x14ac:dyDescent="0.2">
      <c r="A217" s="15"/>
      <c r="B217" s="14"/>
      <c r="C217" s="34"/>
      <c r="D217" s="34"/>
      <c r="E217" s="5"/>
      <c r="F217" s="5"/>
      <c r="G217" s="5"/>
      <c r="H217" s="5"/>
      <c r="I217" s="5"/>
      <c r="J217" s="5"/>
      <c r="K217" s="5"/>
      <c r="L217" s="5"/>
      <c r="M217" s="5"/>
      <c r="N217" s="5"/>
      <c r="O217" s="5"/>
      <c r="P217" s="5"/>
      <c r="Q217" s="5"/>
      <c r="R217" s="5"/>
      <c r="S217" s="5"/>
      <c r="T217" s="5"/>
      <c r="U217" s="5"/>
      <c r="V217" s="5"/>
      <c r="W217" s="5"/>
      <c r="X217" s="5"/>
    </row>
    <row r="218" spans="1:24" ht="14.25" customHeight="1" x14ac:dyDescent="0.2">
      <c r="A218" s="15"/>
      <c r="B218" s="14"/>
      <c r="C218" s="34"/>
      <c r="D218" s="34"/>
      <c r="E218" s="5"/>
      <c r="F218" s="5"/>
      <c r="G218" s="5"/>
      <c r="H218" s="5"/>
      <c r="I218" s="5"/>
      <c r="J218" s="5"/>
      <c r="K218" s="5"/>
      <c r="L218" s="5"/>
      <c r="M218" s="5"/>
      <c r="N218" s="5"/>
      <c r="O218" s="5"/>
      <c r="P218" s="5"/>
      <c r="Q218" s="5"/>
      <c r="R218" s="5"/>
      <c r="S218" s="5"/>
      <c r="T218" s="5"/>
      <c r="U218" s="5"/>
      <c r="V218" s="5"/>
      <c r="W218" s="5"/>
      <c r="X218" s="5"/>
    </row>
    <row r="219" spans="1:24" ht="14.25" customHeight="1" x14ac:dyDescent="0.2">
      <c r="A219" s="15"/>
      <c r="B219" s="14"/>
      <c r="C219" s="34"/>
      <c r="D219" s="34"/>
      <c r="E219" s="5"/>
      <c r="F219" s="5"/>
      <c r="G219" s="5"/>
      <c r="H219" s="5"/>
      <c r="I219" s="5"/>
      <c r="J219" s="5"/>
      <c r="K219" s="5"/>
      <c r="L219" s="5"/>
      <c r="M219" s="5"/>
      <c r="N219" s="5"/>
      <c r="O219" s="5"/>
      <c r="P219" s="5"/>
      <c r="Q219" s="5"/>
      <c r="R219" s="5"/>
      <c r="S219" s="5"/>
      <c r="T219" s="5"/>
      <c r="U219" s="5"/>
      <c r="V219" s="5"/>
      <c r="W219" s="5"/>
      <c r="X219" s="5"/>
    </row>
    <row r="220" spans="1:24" ht="14.25" customHeight="1" x14ac:dyDescent="0.2">
      <c r="A220" s="15"/>
      <c r="B220" s="14"/>
      <c r="C220" s="34"/>
      <c r="D220" s="34"/>
      <c r="E220" s="5"/>
      <c r="F220" s="5"/>
      <c r="G220" s="5"/>
      <c r="H220" s="5"/>
      <c r="I220" s="5"/>
      <c r="J220" s="5"/>
      <c r="K220" s="5"/>
      <c r="L220" s="5"/>
      <c r="M220" s="5"/>
      <c r="N220" s="5"/>
      <c r="O220" s="5"/>
      <c r="P220" s="5"/>
      <c r="Q220" s="5"/>
      <c r="R220" s="5"/>
      <c r="S220" s="5"/>
      <c r="T220" s="5"/>
      <c r="U220" s="5"/>
      <c r="V220" s="5"/>
      <c r="W220" s="5"/>
      <c r="X220" s="5"/>
    </row>
    <row r="221" spans="1:24" ht="14.25" customHeight="1" x14ac:dyDescent="0.2">
      <c r="A221" s="15"/>
      <c r="B221" s="14"/>
      <c r="C221" s="34"/>
      <c r="D221" s="34"/>
      <c r="E221" s="5"/>
      <c r="F221" s="5"/>
      <c r="G221" s="5"/>
      <c r="H221" s="5"/>
      <c r="I221" s="5"/>
      <c r="J221" s="5"/>
      <c r="K221" s="5"/>
      <c r="L221" s="5"/>
      <c r="M221" s="5"/>
      <c r="N221" s="5"/>
      <c r="O221" s="5"/>
      <c r="P221" s="5"/>
      <c r="Q221" s="5"/>
      <c r="R221" s="5"/>
      <c r="S221" s="5"/>
      <c r="T221" s="5"/>
      <c r="U221" s="5"/>
      <c r="V221" s="5"/>
      <c r="W221" s="5"/>
      <c r="X221" s="5"/>
    </row>
    <row r="222" spans="1:24" ht="14.25" customHeight="1" x14ac:dyDescent="0.2">
      <c r="A222" s="15"/>
      <c r="B222" s="14"/>
      <c r="C222" s="34"/>
      <c r="D222" s="34"/>
      <c r="E222" s="5"/>
      <c r="F222" s="5"/>
      <c r="G222" s="5"/>
      <c r="H222" s="5"/>
      <c r="I222" s="5"/>
      <c r="J222" s="5"/>
      <c r="K222" s="5"/>
      <c r="L222" s="5"/>
      <c r="M222" s="5"/>
      <c r="N222" s="5"/>
      <c r="O222" s="5"/>
      <c r="P222" s="5"/>
      <c r="Q222" s="5"/>
      <c r="R222" s="5"/>
      <c r="S222" s="5"/>
      <c r="T222" s="5"/>
      <c r="U222" s="5"/>
      <c r="V222" s="5"/>
      <c r="W222" s="5"/>
      <c r="X222" s="5"/>
    </row>
    <row r="223" spans="1:24" ht="14.25" customHeight="1" x14ac:dyDescent="0.2">
      <c r="A223" s="15"/>
      <c r="B223" s="14"/>
      <c r="C223" s="34"/>
      <c r="D223" s="34"/>
      <c r="E223" s="5"/>
      <c r="F223" s="5"/>
      <c r="G223" s="5"/>
      <c r="H223" s="5"/>
      <c r="I223" s="5"/>
      <c r="J223" s="5"/>
      <c r="K223" s="5"/>
      <c r="L223" s="5"/>
      <c r="M223" s="5"/>
      <c r="N223" s="5"/>
      <c r="O223" s="5"/>
      <c r="P223" s="5"/>
      <c r="Q223" s="5"/>
      <c r="R223" s="5"/>
      <c r="S223" s="5"/>
      <c r="T223" s="5"/>
      <c r="U223" s="5"/>
      <c r="V223" s="5"/>
      <c r="W223" s="5"/>
      <c r="X223" s="5"/>
    </row>
    <row r="224" spans="1:24" ht="14.25" customHeight="1" x14ac:dyDescent="0.2">
      <c r="A224" s="15"/>
      <c r="B224" s="14"/>
      <c r="C224" s="34"/>
      <c r="D224" s="34"/>
      <c r="E224" s="5"/>
      <c r="F224" s="5"/>
      <c r="G224" s="5"/>
      <c r="H224" s="5"/>
      <c r="I224" s="5"/>
      <c r="J224" s="5"/>
      <c r="K224" s="5"/>
      <c r="L224" s="5"/>
      <c r="M224" s="5"/>
      <c r="N224" s="5"/>
      <c r="O224" s="5"/>
      <c r="P224" s="5"/>
      <c r="Q224" s="5"/>
      <c r="R224" s="5"/>
      <c r="S224" s="5"/>
      <c r="T224" s="5"/>
      <c r="U224" s="5"/>
      <c r="V224" s="5"/>
      <c r="W224" s="5"/>
      <c r="X224" s="5"/>
    </row>
    <row r="225" spans="1:24" ht="14.25" customHeight="1" x14ac:dyDescent="0.2">
      <c r="A225" s="15"/>
      <c r="B225" s="14"/>
      <c r="C225" s="34"/>
      <c r="D225" s="34"/>
      <c r="E225" s="5"/>
      <c r="F225" s="5"/>
      <c r="G225" s="5"/>
      <c r="H225" s="5"/>
      <c r="I225" s="5"/>
      <c r="J225" s="5"/>
      <c r="K225" s="5"/>
      <c r="L225" s="5"/>
      <c r="M225" s="5"/>
      <c r="N225" s="5"/>
      <c r="O225" s="5"/>
      <c r="P225" s="5"/>
      <c r="Q225" s="5"/>
      <c r="R225" s="5"/>
      <c r="S225" s="5"/>
      <c r="T225" s="5"/>
      <c r="U225" s="5"/>
      <c r="V225" s="5"/>
      <c r="W225" s="5"/>
      <c r="X225" s="5"/>
    </row>
    <row r="226" spans="1:24" ht="14.25" customHeight="1" x14ac:dyDescent="0.2">
      <c r="A226" s="15"/>
      <c r="B226" s="14"/>
      <c r="C226" s="34"/>
      <c r="D226" s="34"/>
      <c r="E226" s="5"/>
      <c r="F226" s="5"/>
      <c r="G226" s="5"/>
      <c r="H226" s="5"/>
      <c r="I226" s="5"/>
      <c r="J226" s="5"/>
      <c r="K226" s="5"/>
      <c r="L226" s="5"/>
      <c r="M226" s="5"/>
      <c r="N226" s="5"/>
      <c r="O226" s="5"/>
      <c r="P226" s="5"/>
      <c r="Q226" s="5"/>
      <c r="R226" s="5"/>
      <c r="S226" s="5"/>
      <c r="T226" s="5"/>
      <c r="U226" s="5"/>
      <c r="V226" s="5"/>
      <c r="W226" s="5"/>
      <c r="X226" s="5"/>
    </row>
    <row r="227" spans="1:24" ht="14.25" customHeight="1" x14ac:dyDescent="0.2">
      <c r="A227" s="15"/>
      <c r="B227" s="14"/>
      <c r="C227" s="34"/>
      <c r="D227" s="34"/>
      <c r="E227" s="5"/>
      <c r="F227" s="5"/>
      <c r="G227" s="5"/>
      <c r="H227" s="5"/>
      <c r="I227" s="5"/>
      <c r="J227" s="5"/>
      <c r="K227" s="5"/>
      <c r="L227" s="5"/>
      <c r="M227" s="5"/>
      <c r="N227" s="5"/>
      <c r="O227" s="5"/>
      <c r="P227" s="5"/>
      <c r="Q227" s="5"/>
      <c r="R227" s="5"/>
      <c r="S227" s="5"/>
      <c r="T227" s="5"/>
      <c r="U227" s="5"/>
      <c r="V227" s="5"/>
      <c r="W227" s="5"/>
      <c r="X227" s="5"/>
    </row>
    <row r="228" spans="1:24" ht="14.25" customHeight="1" x14ac:dyDescent="0.2">
      <c r="A228" s="15"/>
      <c r="B228" s="14"/>
      <c r="C228" s="34"/>
      <c r="D228" s="34"/>
      <c r="E228" s="5"/>
      <c r="F228" s="5"/>
      <c r="G228" s="5"/>
      <c r="H228" s="5"/>
      <c r="I228" s="5"/>
      <c r="J228" s="5"/>
      <c r="K228" s="5"/>
      <c r="L228" s="5"/>
      <c r="M228" s="5"/>
      <c r="N228" s="5"/>
      <c r="O228" s="5"/>
      <c r="P228" s="5"/>
      <c r="Q228" s="5"/>
      <c r="R228" s="5"/>
      <c r="S228" s="5"/>
      <c r="T228" s="5"/>
      <c r="U228" s="5"/>
      <c r="V228" s="5"/>
      <c r="W228" s="5"/>
      <c r="X228" s="5"/>
    </row>
    <row r="229" spans="1:24" ht="14.25" customHeight="1" x14ac:dyDescent="0.2">
      <c r="A229" s="15"/>
      <c r="B229" s="14"/>
      <c r="C229" s="34"/>
      <c r="D229" s="34"/>
      <c r="E229" s="5"/>
      <c r="F229" s="5"/>
      <c r="G229" s="5"/>
      <c r="H229" s="5"/>
      <c r="I229" s="5"/>
      <c r="J229" s="5"/>
      <c r="K229" s="5"/>
      <c r="L229" s="5"/>
      <c r="M229" s="5"/>
      <c r="N229" s="5"/>
      <c r="O229" s="5"/>
      <c r="P229" s="5"/>
      <c r="Q229" s="5"/>
      <c r="R229" s="5"/>
      <c r="S229" s="5"/>
      <c r="T229" s="5"/>
      <c r="U229" s="5"/>
      <c r="V229" s="5"/>
      <c r="W229" s="5"/>
      <c r="X229" s="5"/>
    </row>
    <row r="230" spans="1:24" ht="14.25" customHeight="1" x14ac:dyDescent="0.2">
      <c r="A230" s="15"/>
      <c r="B230" s="14"/>
      <c r="C230" s="34"/>
      <c r="D230" s="34"/>
      <c r="E230" s="5"/>
      <c r="F230" s="5"/>
      <c r="G230" s="5"/>
      <c r="H230" s="5"/>
      <c r="I230" s="5"/>
      <c r="J230" s="5"/>
      <c r="K230" s="5"/>
      <c r="L230" s="5"/>
      <c r="M230" s="5"/>
      <c r="N230" s="5"/>
      <c r="O230" s="5"/>
      <c r="P230" s="5"/>
      <c r="Q230" s="5"/>
      <c r="R230" s="5"/>
      <c r="S230" s="5"/>
      <c r="T230" s="5"/>
      <c r="U230" s="5"/>
      <c r="V230" s="5"/>
      <c r="W230" s="5"/>
      <c r="X230" s="5"/>
    </row>
    <row r="231" spans="1:24" ht="14.25" customHeight="1" x14ac:dyDescent="0.2">
      <c r="A231" s="15"/>
      <c r="B231" s="14"/>
      <c r="C231" s="34"/>
      <c r="D231" s="34"/>
      <c r="E231" s="5"/>
      <c r="F231" s="5"/>
      <c r="G231" s="5"/>
      <c r="H231" s="5"/>
      <c r="I231" s="5"/>
      <c r="J231" s="5"/>
      <c r="K231" s="5"/>
      <c r="L231" s="5"/>
      <c r="M231" s="5"/>
      <c r="N231" s="5"/>
      <c r="O231" s="5"/>
      <c r="P231" s="5"/>
      <c r="Q231" s="5"/>
      <c r="R231" s="5"/>
      <c r="S231" s="5"/>
      <c r="T231" s="5"/>
      <c r="U231" s="5"/>
      <c r="V231" s="5"/>
      <c r="W231" s="5"/>
      <c r="X231" s="5"/>
    </row>
    <row r="232" spans="1:24" ht="14.25" customHeight="1" x14ac:dyDescent="0.2">
      <c r="A232" s="15"/>
      <c r="B232" s="14"/>
      <c r="C232" s="34"/>
      <c r="D232" s="34"/>
      <c r="E232" s="5"/>
      <c r="F232" s="5"/>
      <c r="G232" s="5"/>
      <c r="H232" s="5"/>
      <c r="I232" s="5"/>
      <c r="J232" s="5"/>
      <c r="K232" s="5"/>
      <c r="L232" s="5"/>
      <c r="M232" s="5"/>
      <c r="N232" s="5"/>
      <c r="O232" s="5"/>
      <c r="P232" s="5"/>
      <c r="Q232" s="5"/>
      <c r="R232" s="5"/>
      <c r="S232" s="5"/>
      <c r="T232" s="5"/>
      <c r="U232" s="5"/>
      <c r="V232" s="5"/>
      <c r="W232" s="5"/>
      <c r="X232" s="5"/>
    </row>
    <row r="233" spans="1:24" ht="14.25" customHeight="1" x14ac:dyDescent="0.2">
      <c r="A233" s="15"/>
      <c r="B233" s="14"/>
      <c r="C233" s="34"/>
      <c r="D233" s="34"/>
      <c r="E233" s="5"/>
      <c r="F233" s="5"/>
      <c r="G233" s="5"/>
      <c r="H233" s="5"/>
      <c r="I233" s="5"/>
      <c r="J233" s="5"/>
      <c r="K233" s="5"/>
      <c r="L233" s="5"/>
      <c r="M233" s="5"/>
      <c r="N233" s="5"/>
      <c r="O233" s="5"/>
      <c r="P233" s="5"/>
      <c r="Q233" s="5"/>
      <c r="R233" s="5"/>
      <c r="S233" s="5"/>
      <c r="T233" s="5"/>
      <c r="U233" s="5"/>
      <c r="V233" s="5"/>
      <c r="W233" s="5"/>
      <c r="X233" s="5"/>
    </row>
    <row r="234" spans="1:24" ht="14.25" customHeight="1" x14ac:dyDescent="0.2">
      <c r="A234" s="15"/>
      <c r="B234" s="14"/>
      <c r="C234" s="34"/>
      <c r="D234" s="34"/>
      <c r="E234" s="5"/>
      <c r="F234" s="5"/>
      <c r="G234" s="5"/>
      <c r="H234" s="5"/>
      <c r="I234" s="5"/>
      <c r="J234" s="5"/>
      <c r="K234" s="5"/>
      <c r="L234" s="5"/>
      <c r="M234" s="5"/>
      <c r="N234" s="5"/>
      <c r="O234" s="5"/>
      <c r="P234" s="5"/>
      <c r="Q234" s="5"/>
      <c r="R234" s="5"/>
      <c r="S234" s="5"/>
      <c r="T234" s="5"/>
      <c r="U234" s="5"/>
      <c r="V234" s="5"/>
      <c r="W234" s="5"/>
      <c r="X234" s="5"/>
    </row>
    <row r="235" spans="1:24" ht="14.25" customHeight="1" x14ac:dyDescent="0.2">
      <c r="A235" s="15"/>
      <c r="B235" s="14"/>
      <c r="C235" s="34"/>
      <c r="D235" s="34"/>
      <c r="E235" s="5"/>
      <c r="F235" s="5"/>
      <c r="G235" s="5"/>
      <c r="H235" s="5"/>
      <c r="I235" s="5"/>
      <c r="J235" s="5"/>
      <c r="K235" s="5"/>
      <c r="L235" s="5"/>
      <c r="M235" s="5"/>
      <c r="N235" s="5"/>
      <c r="O235" s="5"/>
      <c r="P235" s="5"/>
      <c r="Q235" s="5"/>
      <c r="R235" s="5"/>
      <c r="S235" s="5"/>
      <c r="T235" s="5"/>
      <c r="U235" s="5"/>
      <c r="V235" s="5"/>
      <c r="W235" s="5"/>
      <c r="X235" s="5"/>
    </row>
    <row r="236" spans="1:24" ht="14.25" customHeight="1" x14ac:dyDescent="0.2">
      <c r="A236" s="15"/>
      <c r="B236" s="14"/>
      <c r="C236" s="34"/>
      <c r="D236" s="34"/>
      <c r="E236" s="5"/>
      <c r="F236" s="5"/>
      <c r="G236" s="5"/>
      <c r="H236" s="5"/>
      <c r="I236" s="5"/>
      <c r="J236" s="5"/>
      <c r="K236" s="5"/>
      <c r="L236" s="5"/>
      <c r="M236" s="5"/>
      <c r="N236" s="5"/>
      <c r="O236" s="5"/>
      <c r="P236" s="5"/>
      <c r="Q236" s="5"/>
      <c r="R236" s="5"/>
      <c r="S236" s="5"/>
      <c r="T236" s="5"/>
      <c r="U236" s="5"/>
      <c r="V236" s="5"/>
      <c r="W236" s="5"/>
      <c r="X236" s="5"/>
    </row>
    <row r="237" spans="1:24" ht="14.25" customHeight="1" x14ac:dyDescent="0.2">
      <c r="A237" s="15"/>
      <c r="B237" s="14"/>
      <c r="C237" s="34"/>
      <c r="D237" s="34"/>
      <c r="E237" s="5"/>
      <c r="F237" s="5"/>
      <c r="G237" s="5"/>
      <c r="H237" s="5"/>
      <c r="I237" s="5"/>
      <c r="J237" s="5"/>
      <c r="K237" s="5"/>
      <c r="L237" s="5"/>
      <c r="M237" s="5"/>
      <c r="N237" s="5"/>
      <c r="O237" s="5"/>
      <c r="P237" s="5"/>
      <c r="Q237" s="5"/>
      <c r="R237" s="5"/>
      <c r="S237" s="5"/>
      <c r="T237" s="5"/>
      <c r="U237" s="5"/>
      <c r="V237" s="5"/>
      <c r="W237" s="5"/>
      <c r="X237" s="5"/>
    </row>
    <row r="238" spans="1:24" ht="14.25" customHeight="1" x14ac:dyDescent="0.2">
      <c r="A238" s="15"/>
      <c r="B238" s="14"/>
      <c r="C238" s="34"/>
      <c r="D238" s="34"/>
      <c r="E238" s="5"/>
      <c r="F238" s="5"/>
      <c r="G238" s="5"/>
      <c r="H238" s="5"/>
      <c r="I238" s="5"/>
      <c r="J238" s="5"/>
      <c r="K238" s="5"/>
      <c r="L238" s="5"/>
      <c r="M238" s="5"/>
      <c r="N238" s="5"/>
      <c r="O238" s="5"/>
      <c r="P238" s="5"/>
      <c r="Q238" s="5"/>
      <c r="R238" s="5"/>
      <c r="S238" s="5"/>
      <c r="T238" s="5"/>
      <c r="U238" s="5"/>
      <c r="V238" s="5"/>
      <c r="W238" s="5"/>
      <c r="X238" s="5"/>
    </row>
    <row r="239" spans="1:24" ht="14.25" customHeight="1" x14ac:dyDescent="0.2">
      <c r="A239" s="15"/>
      <c r="B239" s="14"/>
      <c r="C239" s="34"/>
      <c r="D239" s="34"/>
      <c r="E239" s="5"/>
      <c r="F239" s="5"/>
      <c r="G239" s="5"/>
      <c r="H239" s="5"/>
      <c r="I239" s="5"/>
      <c r="J239" s="5"/>
      <c r="K239" s="5"/>
      <c r="L239" s="5"/>
      <c r="M239" s="5"/>
      <c r="N239" s="5"/>
      <c r="O239" s="5"/>
      <c r="P239" s="5"/>
      <c r="Q239" s="5"/>
      <c r="R239" s="5"/>
      <c r="S239" s="5"/>
      <c r="T239" s="5"/>
      <c r="U239" s="5"/>
      <c r="V239" s="5"/>
      <c r="W239" s="5"/>
      <c r="X239" s="5"/>
    </row>
    <row r="240" spans="1:24" ht="14.25" customHeight="1" x14ac:dyDescent="0.2">
      <c r="A240" s="15"/>
      <c r="B240" s="14"/>
      <c r="C240" s="34"/>
      <c r="D240" s="34"/>
      <c r="E240" s="5"/>
      <c r="F240" s="5"/>
      <c r="G240" s="5"/>
      <c r="H240" s="5"/>
      <c r="I240" s="5"/>
      <c r="J240" s="5"/>
      <c r="K240" s="5"/>
      <c r="L240" s="5"/>
      <c r="M240" s="5"/>
      <c r="N240" s="5"/>
      <c r="O240" s="5"/>
      <c r="P240" s="5"/>
      <c r="Q240" s="5"/>
      <c r="R240" s="5"/>
      <c r="S240" s="5"/>
      <c r="T240" s="5"/>
      <c r="U240" s="5"/>
      <c r="V240" s="5"/>
      <c r="W240" s="5"/>
      <c r="X240" s="5"/>
    </row>
    <row r="241" spans="1:24" ht="14.25" customHeight="1" x14ac:dyDescent="0.2">
      <c r="A241" s="15"/>
      <c r="B241" s="14"/>
      <c r="C241" s="34"/>
      <c r="D241" s="34"/>
      <c r="E241" s="5"/>
      <c r="F241" s="5"/>
      <c r="G241" s="5"/>
      <c r="H241" s="5"/>
      <c r="I241" s="5"/>
      <c r="J241" s="5"/>
      <c r="K241" s="5"/>
      <c r="L241" s="5"/>
      <c r="M241" s="5"/>
      <c r="N241" s="5"/>
      <c r="O241" s="5"/>
      <c r="P241" s="5"/>
      <c r="Q241" s="5"/>
      <c r="R241" s="5"/>
      <c r="S241" s="5"/>
      <c r="T241" s="5"/>
      <c r="U241" s="5"/>
      <c r="V241" s="5"/>
      <c r="W241" s="5"/>
      <c r="X241" s="5"/>
    </row>
    <row r="242" spans="1:24" ht="14.25" customHeight="1" x14ac:dyDescent="0.2">
      <c r="A242" s="15"/>
      <c r="B242" s="14"/>
      <c r="C242" s="34"/>
      <c r="D242" s="34"/>
      <c r="E242" s="5"/>
      <c r="F242" s="5"/>
      <c r="G242" s="5"/>
      <c r="H242" s="5"/>
      <c r="I242" s="5"/>
      <c r="J242" s="5"/>
      <c r="K242" s="5"/>
      <c r="L242" s="5"/>
      <c r="M242" s="5"/>
      <c r="N242" s="5"/>
      <c r="O242" s="5"/>
      <c r="P242" s="5"/>
      <c r="Q242" s="5"/>
      <c r="R242" s="5"/>
      <c r="S242" s="5"/>
      <c r="T242" s="5"/>
      <c r="U242" s="5"/>
      <c r="V242" s="5"/>
      <c r="W242" s="5"/>
      <c r="X242" s="5"/>
    </row>
    <row r="243" spans="1:24" ht="14.25" customHeight="1" x14ac:dyDescent="0.2">
      <c r="A243" s="15"/>
      <c r="B243" s="14"/>
      <c r="C243" s="34"/>
      <c r="D243" s="34"/>
      <c r="E243" s="5"/>
      <c r="F243" s="5"/>
      <c r="G243" s="5"/>
      <c r="H243" s="5"/>
      <c r="I243" s="5"/>
      <c r="J243" s="5"/>
      <c r="K243" s="5"/>
      <c r="L243" s="5"/>
      <c r="M243" s="5"/>
      <c r="N243" s="5"/>
      <c r="O243" s="5"/>
      <c r="P243" s="5"/>
      <c r="Q243" s="5"/>
      <c r="R243" s="5"/>
      <c r="S243" s="5"/>
      <c r="T243" s="5"/>
      <c r="U243" s="5"/>
      <c r="V243" s="5"/>
      <c r="W243" s="5"/>
      <c r="X243" s="5"/>
    </row>
    <row r="244" spans="1:24" ht="14.25" customHeight="1" x14ac:dyDescent="0.2">
      <c r="A244" s="15"/>
      <c r="B244" s="14"/>
      <c r="C244" s="34"/>
      <c r="D244" s="34"/>
      <c r="E244" s="5"/>
      <c r="F244" s="5"/>
      <c r="G244" s="5"/>
      <c r="H244" s="5"/>
      <c r="I244" s="5"/>
      <c r="J244" s="5"/>
      <c r="K244" s="5"/>
      <c r="L244" s="5"/>
      <c r="M244" s="5"/>
      <c r="N244" s="5"/>
      <c r="O244" s="5"/>
      <c r="P244" s="5"/>
      <c r="Q244" s="5"/>
      <c r="R244" s="5"/>
      <c r="S244" s="5"/>
      <c r="T244" s="5"/>
      <c r="U244" s="5"/>
      <c r="V244" s="5"/>
      <c r="W244" s="5"/>
      <c r="X244" s="5"/>
    </row>
    <row r="245" spans="1:24" ht="14.25" customHeight="1" x14ac:dyDescent="0.2">
      <c r="A245" s="15"/>
      <c r="B245" s="14"/>
      <c r="C245" s="34"/>
      <c r="D245" s="34"/>
      <c r="E245" s="5"/>
      <c r="F245" s="5"/>
      <c r="G245" s="5"/>
      <c r="H245" s="5"/>
      <c r="I245" s="5"/>
      <c r="J245" s="5"/>
      <c r="K245" s="5"/>
      <c r="L245" s="5"/>
      <c r="M245" s="5"/>
      <c r="N245" s="5"/>
      <c r="O245" s="5"/>
      <c r="P245" s="5"/>
      <c r="Q245" s="5"/>
      <c r="R245" s="5"/>
      <c r="S245" s="5"/>
      <c r="T245" s="5"/>
      <c r="U245" s="5"/>
      <c r="V245" s="5"/>
      <c r="W245" s="5"/>
      <c r="X245" s="5"/>
    </row>
    <row r="246" spans="1:24" ht="14.25" customHeight="1" x14ac:dyDescent="0.2">
      <c r="A246" s="15"/>
      <c r="B246" s="14"/>
      <c r="C246" s="34"/>
      <c r="D246" s="34"/>
      <c r="E246" s="5"/>
      <c r="F246" s="5"/>
      <c r="G246" s="5"/>
      <c r="H246" s="5"/>
      <c r="I246" s="5"/>
      <c r="J246" s="5"/>
      <c r="K246" s="5"/>
      <c r="L246" s="5"/>
      <c r="M246" s="5"/>
      <c r="N246" s="5"/>
      <c r="O246" s="5"/>
      <c r="P246" s="5"/>
      <c r="Q246" s="5"/>
      <c r="R246" s="5"/>
      <c r="S246" s="5"/>
      <c r="T246" s="5"/>
      <c r="U246" s="5"/>
      <c r="V246" s="5"/>
      <c r="W246" s="5"/>
      <c r="X246" s="5"/>
    </row>
    <row r="247" spans="1:24" ht="14.25" customHeight="1" x14ac:dyDescent="0.2">
      <c r="A247" s="15"/>
      <c r="B247" s="14"/>
      <c r="C247" s="34"/>
      <c r="D247" s="34"/>
      <c r="E247" s="5"/>
      <c r="F247" s="5"/>
      <c r="G247" s="5"/>
      <c r="H247" s="5"/>
      <c r="I247" s="5"/>
      <c r="J247" s="5"/>
      <c r="K247" s="5"/>
      <c r="L247" s="5"/>
      <c r="M247" s="5"/>
      <c r="N247" s="5"/>
      <c r="O247" s="5"/>
      <c r="P247" s="5"/>
      <c r="Q247" s="5"/>
      <c r="R247" s="5"/>
      <c r="S247" s="5"/>
      <c r="T247" s="5"/>
      <c r="U247" s="5"/>
      <c r="V247" s="5"/>
      <c r="W247" s="5"/>
      <c r="X247" s="5"/>
    </row>
    <row r="248" spans="1:24" ht="14.25" customHeight="1" x14ac:dyDescent="0.2">
      <c r="A248" s="15"/>
      <c r="B248" s="14"/>
      <c r="C248" s="34"/>
      <c r="D248" s="34"/>
      <c r="E248" s="5"/>
      <c r="F248" s="5"/>
      <c r="G248" s="5"/>
      <c r="H248" s="5"/>
      <c r="I248" s="5"/>
      <c r="J248" s="5"/>
      <c r="K248" s="5"/>
      <c r="L248" s="5"/>
      <c r="M248" s="5"/>
      <c r="N248" s="5"/>
      <c r="O248" s="5"/>
      <c r="P248" s="5"/>
      <c r="Q248" s="5"/>
      <c r="R248" s="5"/>
      <c r="S248" s="5"/>
      <c r="T248" s="5"/>
      <c r="U248" s="5"/>
      <c r="V248" s="5"/>
      <c r="W248" s="5"/>
      <c r="X248" s="5"/>
    </row>
    <row r="249" spans="1:24" ht="14.25" customHeight="1" x14ac:dyDescent="0.2">
      <c r="A249" s="15"/>
      <c r="B249" s="14"/>
      <c r="C249" s="34"/>
      <c r="D249" s="34"/>
      <c r="E249" s="5"/>
      <c r="F249" s="5"/>
      <c r="G249" s="5"/>
      <c r="H249" s="5"/>
      <c r="I249" s="5"/>
      <c r="J249" s="5"/>
      <c r="K249" s="5"/>
      <c r="L249" s="5"/>
      <c r="M249" s="5"/>
      <c r="N249" s="5"/>
      <c r="O249" s="5"/>
      <c r="P249" s="5"/>
      <c r="Q249" s="5"/>
      <c r="R249" s="5"/>
      <c r="S249" s="5"/>
      <c r="T249" s="5"/>
      <c r="U249" s="5"/>
      <c r="V249" s="5"/>
      <c r="W249" s="5"/>
      <c r="X249" s="5"/>
    </row>
    <row r="250" spans="1:24" ht="15.75" customHeight="1" x14ac:dyDescent="0.2"/>
    <row r="251" spans="1:24" ht="15.75" customHeight="1" x14ac:dyDescent="0.2"/>
    <row r="252" spans="1:24" ht="15.75" customHeight="1" x14ac:dyDescent="0.2"/>
    <row r="253" spans="1:24" ht="15.75" customHeight="1" x14ac:dyDescent="0.2"/>
    <row r="254" spans="1:24" ht="15.75" customHeight="1" x14ac:dyDescent="0.2"/>
    <row r="255" spans="1:24" ht="15.75" customHeight="1" x14ac:dyDescent="0.2"/>
    <row r="256" spans="1:24"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6">
    <mergeCell ref="C23:D23"/>
    <mergeCell ref="A9:A11"/>
    <mergeCell ref="B9:B10"/>
    <mergeCell ref="C9:D9"/>
    <mergeCell ref="C10:D10"/>
    <mergeCell ref="A14:A16"/>
    <mergeCell ref="A28:B28"/>
    <mergeCell ref="A3:B3"/>
    <mergeCell ref="A6:B6"/>
    <mergeCell ref="A18:A19"/>
    <mergeCell ref="A23:B23"/>
    <mergeCell ref="A1:D1"/>
    <mergeCell ref="A2:D2"/>
    <mergeCell ref="A4:D4"/>
    <mergeCell ref="A5:D5"/>
    <mergeCell ref="A7:D7"/>
  </mergeCells>
  <conditionalFormatting sqref="C23:D23">
    <cfRule type="cellIs" dxfId="65" priority="1" operator="equal">
      <formula>"NO HABIL"</formula>
    </cfRule>
  </conditionalFormatting>
  <conditionalFormatting sqref="C21">
    <cfRule type="cellIs" dxfId="64" priority="2" operator="equal">
      <formula>"NO"</formula>
    </cfRule>
  </conditionalFormatting>
  <conditionalFormatting sqref="C20:D20">
    <cfRule type="cellIs" dxfId="63" priority="3" operator="equal">
      <formula>"NO"</formula>
    </cfRule>
  </conditionalFormatting>
  <conditionalFormatting sqref="D21">
    <cfRule type="cellIs" dxfId="62" priority="4" operator="equal">
      <formula>"NO"</formula>
    </cfRule>
  </conditionalFormatting>
  <conditionalFormatting sqref="C28">
    <cfRule type="cellIs" dxfId="61" priority="5" operator="equal">
      <formula>1</formula>
    </cfRule>
  </conditionalFormatting>
  <conditionalFormatting sqref="D28">
    <cfRule type="cellIs" dxfId="60" priority="6" operator="equal">
      <formula>1</formula>
    </cfRule>
  </conditionalFormatting>
  <conditionalFormatting sqref="C14:C16">
    <cfRule type="cellIs" dxfId="59" priority="7" operator="equal">
      <formula>"NO"</formula>
    </cfRule>
  </conditionalFormatting>
  <conditionalFormatting sqref="C17:D17">
    <cfRule type="cellIs" dxfId="58" priority="8" operator="equal">
      <formula>"NO"</formula>
    </cfRule>
  </conditionalFormatting>
  <conditionalFormatting sqref="C18:C19">
    <cfRule type="cellIs" dxfId="57" priority="9" operator="equal">
      <formula>"NO"</formula>
    </cfRule>
  </conditionalFormatting>
  <conditionalFormatting sqref="D19">
    <cfRule type="cellIs" dxfId="56" priority="10" operator="equal">
      <formula>"NO"</formula>
    </cfRule>
  </conditionalFormatting>
  <conditionalFormatting sqref="D18">
    <cfRule type="cellIs" dxfId="55" priority="11" operator="equal">
      <formula>"NO"</formula>
    </cfRule>
  </conditionalFormatting>
  <pageMargins left="0.47244094488188981" right="0.47244094488188981" top="0.59055118110236227" bottom="0.59055118110236227" header="0" footer="0"/>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V1002"/>
  <sheetViews>
    <sheetView topLeftCell="A62" workbookViewId="0">
      <selection activeCell="K8" sqref="K8"/>
    </sheetView>
  </sheetViews>
  <sheetFormatPr baseColWidth="10" defaultColWidth="12.625" defaultRowHeight="15" customHeight="1" x14ac:dyDescent="0.2"/>
  <cols>
    <col min="1" max="1" width="28.5" customWidth="1"/>
    <col min="2" max="2" width="8.875" customWidth="1"/>
    <col min="3" max="3" width="2.375" customWidth="1"/>
    <col min="4" max="4" width="18.125" customWidth="1"/>
    <col min="5" max="5" width="2.375" customWidth="1"/>
    <col min="6" max="6" width="7.625" customWidth="1"/>
    <col min="7" max="7" width="19.75" customWidth="1"/>
    <col min="8" max="8" width="18.125" customWidth="1"/>
    <col min="9" max="10" width="2.875" customWidth="1"/>
    <col min="11" max="11" width="18.125" customWidth="1"/>
    <col min="12" max="22" width="9.375" customWidth="1"/>
  </cols>
  <sheetData>
    <row r="1" spans="1:22" x14ac:dyDescent="0.25">
      <c r="A1" s="304" t="s">
        <v>39</v>
      </c>
      <c r="B1" s="305"/>
      <c r="C1" s="44"/>
      <c r="D1" s="45" t="s">
        <v>40</v>
      </c>
      <c r="E1" s="44"/>
      <c r="F1" s="44"/>
      <c r="G1" s="46">
        <v>1</v>
      </c>
      <c r="H1" s="44"/>
      <c r="K1" s="44"/>
    </row>
    <row r="2" spans="1:22" ht="25.5" x14ac:dyDescent="0.2">
      <c r="A2" s="306"/>
      <c r="B2" s="307"/>
      <c r="C2" s="47"/>
      <c r="D2" s="48" t="s">
        <v>717</v>
      </c>
      <c r="E2" s="47"/>
      <c r="F2" s="47"/>
      <c r="G2" s="49" t="str">
        <f>'VERIFICACION TECNICA'!C10</f>
        <v>NAPOLEON ZAMBRANO ALFONSO</v>
      </c>
      <c r="H2" s="47"/>
      <c r="K2" s="47"/>
    </row>
    <row r="3" spans="1:22" x14ac:dyDescent="0.25">
      <c r="A3" s="50"/>
      <c r="B3" s="50"/>
      <c r="C3" s="50"/>
      <c r="D3" s="50"/>
      <c r="E3" s="50"/>
      <c r="F3" s="50"/>
      <c r="G3" s="44"/>
      <c r="H3" s="50"/>
      <c r="K3" s="50"/>
    </row>
    <row r="4" spans="1:22" x14ac:dyDescent="0.25">
      <c r="A4" s="308" t="s">
        <v>41</v>
      </c>
      <c r="B4" s="300"/>
      <c r="C4" s="51"/>
      <c r="D4" s="186">
        <v>53519060</v>
      </c>
      <c r="E4" s="51"/>
      <c r="F4" s="52" t="s">
        <v>42</v>
      </c>
      <c r="G4" s="53">
        <f>SUM(G5:G8)</f>
        <v>92025063</v>
      </c>
      <c r="H4" s="54" t="str">
        <f>+IF(G4&gt;=$D4,"CUMPLE","NO CUMPLE")</f>
        <v>CUMPLE</v>
      </c>
      <c r="I4" s="51"/>
      <c r="J4" s="51"/>
      <c r="K4" s="54"/>
      <c r="L4" s="51"/>
      <c r="M4" s="51"/>
      <c r="N4" s="51"/>
      <c r="O4" s="51"/>
      <c r="P4" s="51"/>
      <c r="Q4" s="51"/>
      <c r="R4" s="51"/>
      <c r="S4" s="51"/>
      <c r="T4" s="51"/>
      <c r="U4" s="51"/>
      <c r="V4" s="51"/>
    </row>
    <row r="5" spans="1:22" ht="29.25" x14ac:dyDescent="0.25">
      <c r="A5" s="55"/>
      <c r="B5" s="56"/>
      <c r="C5" s="50"/>
      <c r="D5" s="57"/>
      <c r="E5" s="50"/>
      <c r="F5" s="58" t="s">
        <v>43</v>
      </c>
      <c r="G5" s="59">
        <f t="shared" ref="G5:G7" si="0">+SUMIF(F$21:F$91,F5,G$21:G$91)</f>
        <v>42926675</v>
      </c>
      <c r="H5" s="181" t="s">
        <v>718</v>
      </c>
      <c r="K5" s="44"/>
    </row>
    <row r="6" spans="1:22" ht="29.25" x14ac:dyDescent="0.25">
      <c r="A6" s="3"/>
      <c r="B6" s="3"/>
      <c r="C6" s="50"/>
      <c r="D6" s="60"/>
      <c r="E6" s="50"/>
      <c r="F6" s="58" t="s">
        <v>44</v>
      </c>
      <c r="G6" s="59">
        <f t="shared" si="0"/>
        <v>19000000</v>
      </c>
      <c r="H6" s="181" t="s">
        <v>718</v>
      </c>
      <c r="K6" s="44"/>
    </row>
    <row r="7" spans="1:22" ht="29.25" x14ac:dyDescent="0.25">
      <c r="A7" s="3"/>
      <c r="B7" s="3"/>
      <c r="C7" s="50"/>
      <c r="D7" s="60"/>
      <c r="E7" s="50"/>
      <c r="F7" s="58" t="s">
        <v>45</v>
      </c>
      <c r="G7" s="59">
        <f t="shared" si="0"/>
        <v>8500000</v>
      </c>
      <c r="H7" s="181" t="s">
        <v>718</v>
      </c>
      <c r="K7" s="44"/>
    </row>
    <row r="8" spans="1:22" ht="29.25" x14ac:dyDescent="0.25">
      <c r="A8" s="3"/>
      <c r="B8" s="3"/>
      <c r="C8" s="50"/>
      <c r="D8" s="60"/>
      <c r="E8" s="50"/>
      <c r="F8" s="185" t="s">
        <v>719</v>
      </c>
      <c r="G8" s="59">
        <f t="shared" ref="G8" si="1">+SUMIF(F$21:F$91,F8,G$21:G$91)</f>
        <v>21598388</v>
      </c>
      <c r="H8" s="181" t="s">
        <v>718</v>
      </c>
      <c r="K8" s="44"/>
    </row>
    <row r="9" spans="1:22" x14ac:dyDescent="0.25">
      <c r="A9" s="2"/>
      <c r="B9" s="2"/>
      <c r="C9" s="50"/>
      <c r="D9" s="61"/>
      <c r="E9" s="50"/>
      <c r="F9" s="50"/>
      <c r="G9" s="61"/>
      <c r="H9" s="44"/>
      <c r="K9" s="44"/>
    </row>
    <row r="10" spans="1:22" x14ac:dyDescent="0.25">
      <c r="A10" s="309" t="s">
        <v>46</v>
      </c>
      <c r="B10" s="305"/>
      <c r="C10" s="50"/>
      <c r="D10" s="311"/>
      <c r="E10" s="50"/>
      <c r="F10" s="58" t="s">
        <v>43</v>
      </c>
      <c r="G10" s="62">
        <v>1</v>
      </c>
      <c r="H10" s="44"/>
      <c r="K10" s="44"/>
    </row>
    <row r="11" spans="1:22" x14ac:dyDescent="0.25">
      <c r="A11" s="310"/>
      <c r="B11" s="303"/>
      <c r="C11" s="50"/>
      <c r="D11" s="298"/>
      <c r="E11" s="50"/>
      <c r="F11" s="58" t="s">
        <v>44</v>
      </c>
      <c r="G11" s="62">
        <v>1</v>
      </c>
      <c r="H11" s="44"/>
      <c r="K11" s="44"/>
    </row>
    <row r="12" spans="1:22" x14ac:dyDescent="0.25">
      <c r="A12" s="306"/>
      <c r="B12" s="307"/>
      <c r="C12" s="50"/>
      <c r="D12" s="294"/>
      <c r="E12" s="50"/>
      <c r="F12" s="58" t="s">
        <v>45</v>
      </c>
      <c r="G12" s="62">
        <v>1</v>
      </c>
      <c r="H12" s="44"/>
      <c r="K12" s="44"/>
    </row>
    <row r="13" spans="1:22" x14ac:dyDescent="0.25">
      <c r="A13" s="182"/>
      <c r="B13" s="182"/>
      <c r="C13" s="50"/>
      <c r="D13" s="182"/>
      <c r="E13" s="50"/>
      <c r="F13" s="183"/>
      <c r="G13" s="184"/>
      <c r="H13" s="44"/>
      <c r="K13" s="44"/>
    </row>
    <row r="14" spans="1:22" x14ac:dyDescent="0.25">
      <c r="A14" s="2"/>
      <c r="B14" s="2"/>
      <c r="C14" s="50"/>
      <c r="D14" s="61"/>
      <c r="E14" s="50"/>
      <c r="F14" s="50"/>
      <c r="G14" s="61"/>
      <c r="H14" s="44"/>
      <c r="K14" s="44"/>
    </row>
    <row r="15" spans="1:22" ht="30.75" customHeight="1" x14ac:dyDescent="0.2">
      <c r="A15" s="312" t="s">
        <v>47</v>
      </c>
      <c r="B15" s="300"/>
      <c r="C15" s="63"/>
      <c r="D15" s="64"/>
      <c r="E15" s="63"/>
      <c r="F15" s="65" t="s">
        <v>44</v>
      </c>
      <c r="G15" s="66">
        <v>0</v>
      </c>
      <c r="H15" s="67" t="str">
        <f>+IF(VLOOKUP(F15,F$10:G$12,2,FALSE)&gt;=D15,"CUMPLE","NO CUMPLE")</f>
        <v>CUMPLE</v>
      </c>
      <c r="I15" s="63"/>
      <c r="J15" s="63"/>
      <c r="K15" s="47"/>
      <c r="L15" s="63"/>
      <c r="M15" s="63"/>
      <c r="N15" s="63"/>
      <c r="O15" s="63"/>
      <c r="P15" s="63"/>
      <c r="Q15" s="63"/>
      <c r="R15" s="63"/>
      <c r="S15" s="63"/>
      <c r="T15" s="63"/>
      <c r="U15" s="63"/>
      <c r="V15" s="63"/>
    </row>
    <row r="16" spans="1:22" x14ac:dyDescent="0.25">
      <c r="A16" s="68"/>
      <c r="B16" s="68"/>
      <c r="C16" s="50"/>
      <c r="D16" s="69"/>
      <c r="E16" s="50"/>
      <c r="F16" s="70"/>
      <c r="G16" s="71"/>
      <c r="H16" s="44"/>
      <c r="I16" s="50"/>
      <c r="J16" s="50"/>
      <c r="K16" s="44"/>
      <c r="L16" s="50"/>
      <c r="M16" s="50"/>
      <c r="N16" s="50"/>
      <c r="O16" s="50"/>
      <c r="P16" s="50"/>
      <c r="Q16" s="50"/>
      <c r="R16" s="50"/>
      <c r="S16" s="50"/>
      <c r="T16" s="50"/>
      <c r="U16" s="50"/>
      <c r="V16" s="50"/>
    </row>
    <row r="17" spans="1:11" hidden="1" x14ac:dyDescent="0.25">
      <c r="A17" s="313" t="s">
        <v>48</v>
      </c>
      <c r="B17" s="305"/>
      <c r="C17" s="50"/>
      <c r="D17" s="314">
        <f>+ROUND(D4*0.3,0)</f>
        <v>16055718</v>
      </c>
      <c r="E17" s="50"/>
      <c r="F17" s="58" t="s">
        <v>43</v>
      </c>
      <c r="G17" s="72">
        <f t="shared" ref="G17:G18" si="2">+SUMIF(F$21:F$91,F17,G$21:G$91)</f>
        <v>42926675</v>
      </c>
      <c r="H17" s="315" t="str">
        <f>+IF(MIN(G17:G19)&gt;=$D$17,"CUMPLE","NO CUMPLE")</f>
        <v>CUMPLE</v>
      </c>
      <c r="K17" s="44"/>
    </row>
    <row r="18" spans="1:11" hidden="1" x14ac:dyDescent="0.25">
      <c r="A18" s="310"/>
      <c r="B18" s="303"/>
      <c r="C18" s="50"/>
      <c r="D18" s="298"/>
      <c r="E18" s="50"/>
      <c r="F18" s="58" t="s">
        <v>44</v>
      </c>
      <c r="G18" s="72">
        <f t="shared" si="2"/>
        <v>19000000</v>
      </c>
      <c r="H18" s="310"/>
      <c r="K18" s="44"/>
    </row>
    <row r="19" spans="1:11" hidden="1" x14ac:dyDescent="0.25">
      <c r="A19" s="306"/>
      <c r="B19" s="307"/>
      <c r="C19" s="50"/>
      <c r="D19" s="294"/>
      <c r="E19" s="50"/>
      <c r="F19" s="58"/>
      <c r="G19" s="72"/>
      <c r="H19" s="310"/>
      <c r="K19" s="44"/>
    </row>
    <row r="20" spans="1:11" x14ac:dyDescent="0.25">
      <c r="A20" s="2"/>
      <c r="B20" s="50"/>
      <c r="C20" s="50"/>
      <c r="D20" s="50"/>
      <c r="E20" s="50"/>
      <c r="F20" s="50"/>
      <c r="G20" s="50"/>
      <c r="H20" s="50"/>
      <c r="K20" s="50"/>
    </row>
    <row r="21" spans="1:11" x14ac:dyDescent="0.25">
      <c r="A21" s="73" t="s">
        <v>49</v>
      </c>
      <c r="B21" s="74"/>
      <c r="C21" s="50"/>
      <c r="D21" s="54" t="s">
        <v>50</v>
      </c>
      <c r="E21" s="50"/>
      <c r="F21" s="75"/>
      <c r="G21" s="76" t="s">
        <v>49</v>
      </c>
      <c r="H21" s="77"/>
      <c r="I21" s="51"/>
      <c r="J21" s="51"/>
      <c r="K21" s="50"/>
    </row>
    <row r="22" spans="1:11" x14ac:dyDescent="0.25">
      <c r="A22" s="78"/>
      <c r="B22" s="79"/>
      <c r="C22" s="50"/>
      <c r="D22" s="50"/>
      <c r="E22" s="50"/>
      <c r="F22" s="78"/>
      <c r="G22" s="50"/>
      <c r="H22" s="79"/>
      <c r="K22" s="50"/>
    </row>
    <row r="23" spans="1:11" ht="15.75" customHeight="1" x14ac:dyDescent="0.25">
      <c r="A23" s="78" t="s">
        <v>51</v>
      </c>
      <c r="B23" s="79"/>
      <c r="C23" s="50"/>
      <c r="D23" s="80"/>
      <c r="E23" s="50"/>
      <c r="F23" s="81"/>
      <c r="G23" s="82">
        <v>39000000</v>
      </c>
      <c r="H23" s="187" t="s">
        <v>55</v>
      </c>
      <c r="K23" s="84"/>
    </row>
    <row r="24" spans="1:11" ht="15" customHeight="1" x14ac:dyDescent="0.25">
      <c r="A24" s="78" t="s">
        <v>53</v>
      </c>
      <c r="B24" s="79"/>
      <c r="C24" s="50"/>
      <c r="D24" s="80"/>
      <c r="E24" s="50"/>
      <c r="F24" s="78"/>
      <c r="G24" s="50">
        <v>2021</v>
      </c>
      <c r="H24" s="316"/>
      <c r="K24" s="85"/>
    </row>
    <row r="25" spans="1:11" ht="15.75" customHeight="1" x14ac:dyDescent="0.25">
      <c r="A25" s="86" t="s">
        <v>54</v>
      </c>
      <c r="B25" s="79"/>
      <c r="C25" s="50"/>
      <c r="D25" s="47"/>
      <c r="E25" s="50"/>
      <c r="F25" s="87">
        <v>1</v>
      </c>
      <c r="G25" s="88">
        <v>1</v>
      </c>
      <c r="H25" s="303"/>
      <c r="K25" s="85"/>
    </row>
    <row r="26" spans="1:11" ht="15.75" customHeight="1" x14ac:dyDescent="0.25">
      <c r="A26" s="86"/>
      <c r="B26" s="79"/>
      <c r="C26" s="50"/>
      <c r="D26" s="47"/>
      <c r="E26" s="50"/>
      <c r="F26" s="78"/>
      <c r="G26" s="88"/>
      <c r="H26" s="303"/>
      <c r="K26" s="85"/>
    </row>
    <row r="27" spans="1:11" ht="15.75" customHeight="1" x14ac:dyDescent="0.25">
      <c r="A27" s="86"/>
      <c r="B27" s="79"/>
      <c r="C27" s="50"/>
      <c r="D27" s="47"/>
      <c r="E27" s="50"/>
      <c r="F27" s="78"/>
      <c r="G27" s="44"/>
      <c r="H27" s="303"/>
      <c r="K27" s="85"/>
    </row>
    <row r="28" spans="1:11" ht="15.75" customHeight="1" x14ac:dyDescent="0.25">
      <c r="A28" s="86"/>
      <c r="B28" s="79"/>
      <c r="C28" s="50"/>
      <c r="D28" s="47"/>
      <c r="E28" s="50"/>
      <c r="F28" s="78"/>
      <c r="G28" s="44"/>
      <c r="H28" s="303"/>
      <c r="K28" s="85"/>
    </row>
    <row r="29" spans="1:11" ht="15.75" customHeight="1" x14ac:dyDescent="0.25">
      <c r="A29" s="86"/>
      <c r="B29" s="79"/>
      <c r="C29" s="50"/>
      <c r="D29" s="47"/>
      <c r="E29" s="50"/>
      <c r="F29" s="78"/>
      <c r="G29" s="89"/>
      <c r="H29" s="303"/>
      <c r="K29" s="85"/>
    </row>
    <row r="30" spans="1:11" ht="15.75" customHeight="1" x14ac:dyDescent="0.25">
      <c r="A30" s="78"/>
      <c r="B30" s="79"/>
      <c r="C30" s="50"/>
      <c r="D30" s="47"/>
      <c r="E30" s="50"/>
      <c r="F30" s="78"/>
      <c r="G30" s="89"/>
      <c r="H30" s="303"/>
      <c r="K30" s="85"/>
    </row>
    <row r="31" spans="1:11" ht="15.75" customHeight="1" x14ac:dyDescent="0.25">
      <c r="A31" s="90" t="s">
        <v>56</v>
      </c>
      <c r="B31" s="91"/>
      <c r="C31" s="50"/>
      <c r="D31" s="47"/>
      <c r="E31" s="50"/>
      <c r="F31" s="92" t="s">
        <v>43</v>
      </c>
      <c r="G31" s="93">
        <f>+ROUND(G23*G25*$B$150/(LOOKUP(G24,$A$114:$A$150,$B$114:$B$150)),0)*IF(H23="OK",1,0)</f>
        <v>42926675</v>
      </c>
      <c r="H31" s="91">
        <f>+ROUND(G31/$B$150,2)</f>
        <v>42.93</v>
      </c>
      <c r="K31" s="50"/>
    </row>
    <row r="32" spans="1:11" ht="15.75" customHeight="1" x14ac:dyDescent="0.25">
      <c r="A32" s="50"/>
      <c r="B32" s="50"/>
      <c r="C32" s="50"/>
      <c r="D32" s="47"/>
      <c r="E32" s="50"/>
      <c r="F32" s="50"/>
      <c r="G32" s="50"/>
      <c r="H32" s="50"/>
      <c r="K32" s="50"/>
    </row>
    <row r="33" spans="1:11" ht="15.75" customHeight="1" x14ac:dyDescent="0.25">
      <c r="A33" s="73" t="s">
        <v>57</v>
      </c>
      <c r="B33" s="74"/>
      <c r="C33" s="50"/>
      <c r="D33" s="47"/>
      <c r="E33" s="50"/>
      <c r="F33" s="75"/>
      <c r="G33" s="76" t="s">
        <v>57</v>
      </c>
      <c r="H33" s="77"/>
      <c r="I33" s="51"/>
      <c r="J33" s="51"/>
      <c r="K33" s="50"/>
    </row>
    <row r="34" spans="1:11" ht="15.75" customHeight="1" x14ac:dyDescent="0.25">
      <c r="A34" s="78"/>
      <c r="B34" s="79"/>
      <c r="C34" s="50"/>
      <c r="D34" s="47"/>
      <c r="E34" s="50"/>
      <c r="F34" s="78"/>
      <c r="G34" s="50"/>
      <c r="H34" s="79"/>
      <c r="K34" s="50"/>
    </row>
    <row r="35" spans="1:11" ht="15" customHeight="1" x14ac:dyDescent="0.25">
      <c r="A35" s="78" t="s">
        <v>51</v>
      </c>
      <c r="B35" s="79"/>
      <c r="C35" s="50"/>
      <c r="D35" s="50"/>
      <c r="E35" s="50"/>
      <c r="F35" s="81"/>
      <c r="G35" s="82">
        <v>19000000</v>
      </c>
      <c r="H35" s="187" t="s">
        <v>55</v>
      </c>
      <c r="K35" s="84"/>
    </row>
    <row r="36" spans="1:11" ht="15" customHeight="1" x14ac:dyDescent="0.25">
      <c r="A36" s="78" t="s">
        <v>53</v>
      </c>
      <c r="B36" s="79"/>
      <c r="C36" s="50"/>
      <c r="D36" s="50"/>
      <c r="E36" s="50"/>
      <c r="F36" s="78"/>
      <c r="G36" s="30">
        <v>2022</v>
      </c>
      <c r="H36" s="316"/>
      <c r="K36" s="85"/>
    </row>
    <row r="37" spans="1:11" ht="15.75" customHeight="1" x14ac:dyDescent="0.25">
      <c r="A37" s="86" t="s">
        <v>54</v>
      </c>
      <c r="B37" s="79"/>
      <c r="C37" s="50"/>
      <c r="D37" s="50"/>
      <c r="E37" s="50"/>
      <c r="F37" s="87">
        <v>1</v>
      </c>
      <c r="G37" s="88">
        <v>1</v>
      </c>
      <c r="H37" s="303"/>
      <c r="K37" s="85"/>
    </row>
    <row r="38" spans="1:11" ht="19.5" customHeight="1" x14ac:dyDescent="0.25">
      <c r="A38" s="86"/>
      <c r="B38" s="79"/>
      <c r="C38" s="50"/>
      <c r="D38" s="50"/>
      <c r="E38" s="50"/>
      <c r="F38" s="78"/>
      <c r="G38" s="88"/>
      <c r="H38" s="303"/>
      <c r="K38" s="85"/>
    </row>
    <row r="39" spans="1:11" ht="19.5" customHeight="1" x14ac:dyDescent="0.25">
      <c r="A39" s="86"/>
      <c r="B39" s="79"/>
      <c r="C39" s="50"/>
      <c r="D39" s="50"/>
      <c r="E39" s="50"/>
      <c r="F39" s="78"/>
      <c r="G39" s="44"/>
      <c r="H39" s="303"/>
      <c r="K39" s="85"/>
    </row>
    <row r="40" spans="1:11" ht="19.5" customHeight="1" x14ac:dyDescent="0.25">
      <c r="A40" s="86"/>
      <c r="B40" s="79"/>
      <c r="C40" s="50"/>
      <c r="D40" s="50"/>
      <c r="E40" s="50"/>
      <c r="F40" s="78"/>
      <c r="G40" s="44"/>
      <c r="H40" s="303"/>
      <c r="K40" s="85"/>
    </row>
    <row r="41" spans="1:11" ht="19.5" customHeight="1" x14ac:dyDescent="0.25">
      <c r="A41" s="86"/>
      <c r="B41" s="79"/>
      <c r="C41" s="50"/>
      <c r="D41" s="50"/>
      <c r="E41" s="50"/>
      <c r="F41" s="78"/>
      <c r="G41" s="88"/>
      <c r="H41" s="303"/>
      <c r="K41" s="85"/>
    </row>
    <row r="42" spans="1:11" ht="19.5" customHeight="1" x14ac:dyDescent="0.25">
      <c r="A42" s="78"/>
      <c r="B42" s="79"/>
      <c r="C42" s="50"/>
      <c r="D42" s="50"/>
      <c r="E42" s="50"/>
      <c r="F42" s="78"/>
      <c r="G42" s="88"/>
      <c r="H42" s="303"/>
      <c r="K42" s="85"/>
    </row>
    <row r="43" spans="1:11" ht="15.75" customHeight="1" x14ac:dyDescent="0.25">
      <c r="A43" s="90" t="s">
        <v>56</v>
      </c>
      <c r="B43" s="91"/>
      <c r="C43" s="50"/>
      <c r="D43" s="50"/>
      <c r="E43" s="50"/>
      <c r="F43" s="92" t="s">
        <v>44</v>
      </c>
      <c r="G43" s="93">
        <f>+ROUND(G35*G37*$B$149/(LOOKUP(G36,$A$114:$A$149,$B$114:$B$149)),0)*IF(H35="OK",1,0)</f>
        <v>19000000</v>
      </c>
      <c r="H43" s="91">
        <f>IFERROR(ROUND(G43/$B$148,2),"")</f>
        <v>21.64</v>
      </c>
      <c r="K43" s="50"/>
    </row>
    <row r="44" spans="1:11" ht="15.75" customHeight="1" x14ac:dyDescent="0.25">
      <c r="A44" s="50"/>
      <c r="B44" s="50"/>
      <c r="C44" s="50"/>
      <c r="D44" s="50"/>
      <c r="E44" s="50"/>
      <c r="F44" s="50"/>
      <c r="G44" s="50"/>
      <c r="H44" s="50"/>
      <c r="K44" s="50"/>
    </row>
    <row r="45" spans="1:11" ht="15.75" customHeight="1" x14ac:dyDescent="0.25">
      <c r="A45" s="73" t="s">
        <v>58</v>
      </c>
      <c r="B45" s="74"/>
      <c r="C45" s="50"/>
      <c r="D45" s="50"/>
      <c r="E45" s="50"/>
      <c r="F45" s="75"/>
      <c r="G45" s="76" t="s">
        <v>58</v>
      </c>
      <c r="H45" s="77"/>
      <c r="I45" s="51"/>
      <c r="J45" s="51"/>
      <c r="K45" s="50"/>
    </row>
    <row r="46" spans="1:11" ht="15.75" customHeight="1" x14ac:dyDescent="0.25">
      <c r="A46" s="78"/>
      <c r="B46" s="79"/>
      <c r="C46" s="50"/>
      <c r="D46" s="50"/>
      <c r="E46" s="50"/>
      <c r="F46" s="78"/>
      <c r="G46" s="50"/>
      <c r="H46" s="79"/>
      <c r="K46" s="50"/>
    </row>
    <row r="47" spans="1:11" ht="15.75" customHeight="1" x14ac:dyDescent="0.25">
      <c r="A47" s="78" t="s">
        <v>51</v>
      </c>
      <c r="B47" s="79"/>
      <c r="C47" s="50"/>
      <c r="D47" s="50"/>
      <c r="E47" s="50"/>
      <c r="F47" s="81"/>
      <c r="G47" s="94">
        <v>8500000</v>
      </c>
      <c r="H47" s="187" t="s">
        <v>55</v>
      </c>
      <c r="K47" s="84"/>
    </row>
    <row r="48" spans="1:11" ht="15" customHeight="1" x14ac:dyDescent="0.25">
      <c r="A48" s="78" t="s">
        <v>53</v>
      </c>
      <c r="B48" s="79"/>
      <c r="C48" s="50"/>
      <c r="D48" s="50"/>
      <c r="E48" s="50"/>
      <c r="F48" s="78"/>
      <c r="G48" s="50">
        <v>2022</v>
      </c>
      <c r="H48" s="302" t="s">
        <v>59</v>
      </c>
      <c r="K48" s="85"/>
    </row>
    <row r="49" spans="1:22" ht="15.75" customHeight="1" x14ac:dyDescent="0.25">
      <c r="A49" s="86" t="s">
        <v>54</v>
      </c>
      <c r="B49" s="79"/>
      <c r="C49" s="50"/>
      <c r="D49" s="50"/>
      <c r="E49" s="50"/>
      <c r="F49" s="87">
        <v>1</v>
      </c>
      <c r="G49" s="88">
        <v>1</v>
      </c>
      <c r="H49" s="303"/>
      <c r="K49" s="85"/>
    </row>
    <row r="50" spans="1:22" ht="15.75" customHeight="1" x14ac:dyDescent="0.25">
      <c r="A50" s="86"/>
      <c r="B50" s="79"/>
      <c r="C50" s="50"/>
      <c r="D50" s="50"/>
      <c r="E50" s="50"/>
      <c r="F50" s="78"/>
      <c r="G50" s="88"/>
      <c r="H50" s="303"/>
      <c r="K50" s="85"/>
    </row>
    <row r="51" spans="1:22" ht="15.75" customHeight="1" x14ac:dyDescent="0.25">
      <c r="A51" s="86"/>
      <c r="B51" s="79"/>
      <c r="C51" s="50"/>
      <c r="D51" s="50"/>
      <c r="E51" s="50"/>
      <c r="F51" s="78"/>
      <c r="G51" s="44"/>
      <c r="H51" s="303"/>
      <c r="K51" s="85"/>
    </row>
    <row r="52" spans="1:22" ht="15.75" customHeight="1" x14ac:dyDescent="0.25">
      <c r="A52" s="86"/>
      <c r="B52" s="79"/>
      <c r="C52" s="50"/>
      <c r="D52" s="50"/>
      <c r="E52" s="50"/>
      <c r="F52" s="78"/>
      <c r="G52" s="44"/>
      <c r="H52" s="303"/>
      <c r="K52" s="85"/>
    </row>
    <row r="53" spans="1:22" ht="15.75" customHeight="1" x14ac:dyDescent="0.25">
      <c r="A53" s="86"/>
      <c r="B53" s="79"/>
      <c r="C53" s="50"/>
      <c r="D53" s="50"/>
      <c r="E53" s="50"/>
      <c r="F53" s="78"/>
      <c r="G53" s="88"/>
      <c r="H53" s="303"/>
      <c r="K53" s="85"/>
    </row>
    <row r="54" spans="1:22" ht="15.75" customHeight="1" x14ac:dyDescent="0.25">
      <c r="A54" s="78"/>
      <c r="B54" s="79"/>
      <c r="C54" s="50"/>
      <c r="D54" s="50"/>
      <c r="E54" s="50"/>
      <c r="F54" s="78"/>
      <c r="G54" s="88"/>
      <c r="H54" s="303"/>
      <c r="K54" s="85"/>
    </row>
    <row r="55" spans="1:22" ht="15.75" customHeight="1" x14ac:dyDescent="0.25">
      <c r="A55" s="90" t="s">
        <v>56</v>
      </c>
      <c r="B55" s="91"/>
      <c r="C55" s="50"/>
      <c r="D55" s="50"/>
      <c r="E55" s="50"/>
      <c r="F55" s="188" t="s">
        <v>45</v>
      </c>
      <c r="G55" s="93">
        <f>+ROUND(G47*G49*$B$149/(LOOKUP(G48,$A$114:$A$149,$B$114:$B$149)),0)*IF(H47="OK",1,0)</f>
        <v>8500000</v>
      </c>
      <c r="H55" s="91">
        <f>IFERROR(ROUND(G55/$B$148,2),"")</f>
        <v>9.68</v>
      </c>
      <c r="K55" s="50"/>
    </row>
    <row r="56" spans="1:22" ht="15.75" customHeight="1" x14ac:dyDescent="0.25">
      <c r="A56" s="50"/>
      <c r="B56" s="50"/>
      <c r="C56" s="50"/>
      <c r="D56" s="50"/>
      <c r="E56" s="50"/>
      <c r="F56" s="50"/>
      <c r="G56" s="50"/>
      <c r="H56" s="50"/>
      <c r="K56" s="50"/>
    </row>
    <row r="57" spans="1:22" ht="15.75" customHeight="1" x14ac:dyDescent="0.25">
      <c r="A57" s="73" t="s">
        <v>61</v>
      </c>
      <c r="B57" s="77"/>
      <c r="C57" s="51"/>
      <c r="D57" s="51"/>
      <c r="E57" s="51"/>
      <c r="F57" s="95"/>
      <c r="G57" s="76" t="s">
        <v>61</v>
      </c>
      <c r="H57" s="77"/>
      <c r="I57" s="51"/>
      <c r="J57" s="51"/>
      <c r="K57" s="51"/>
      <c r="L57" s="51"/>
      <c r="M57" s="51"/>
      <c r="N57" s="51"/>
      <c r="O57" s="51"/>
      <c r="P57" s="51"/>
      <c r="Q57" s="51"/>
      <c r="R57" s="51"/>
      <c r="S57" s="51"/>
      <c r="T57" s="51"/>
      <c r="U57" s="51"/>
      <c r="V57" s="51"/>
    </row>
    <row r="58" spans="1:22" ht="15.75" customHeight="1" x14ac:dyDescent="0.25">
      <c r="A58" s="78"/>
      <c r="B58" s="79"/>
      <c r="C58" s="50"/>
      <c r="D58" s="50"/>
      <c r="E58" s="50"/>
      <c r="F58" s="78"/>
      <c r="G58" s="50"/>
      <c r="H58" s="79"/>
      <c r="K58" s="50"/>
    </row>
    <row r="59" spans="1:22" ht="15.75" customHeight="1" x14ac:dyDescent="0.25">
      <c r="A59" s="78" t="s">
        <v>51</v>
      </c>
      <c r="B59" s="79"/>
      <c r="C59" s="50"/>
      <c r="D59" s="50"/>
      <c r="E59" s="50"/>
      <c r="F59" s="81" t="s">
        <v>52</v>
      </c>
      <c r="G59" s="94">
        <v>19222500</v>
      </c>
      <c r="H59" s="83" t="s">
        <v>55</v>
      </c>
      <c r="K59" s="84"/>
    </row>
    <row r="60" spans="1:22" ht="15" customHeight="1" x14ac:dyDescent="0.25">
      <c r="A60" s="78" t="s">
        <v>53</v>
      </c>
      <c r="B60" s="79"/>
      <c r="C60" s="50"/>
      <c r="D60" s="50"/>
      <c r="E60" s="50"/>
      <c r="F60" s="78"/>
      <c r="G60" s="50">
        <v>2018</v>
      </c>
      <c r="H60" s="302" t="s">
        <v>59</v>
      </c>
      <c r="K60" s="85"/>
    </row>
    <row r="61" spans="1:22" ht="15" customHeight="1" x14ac:dyDescent="0.25">
      <c r="A61" s="86" t="s">
        <v>54</v>
      </c>
      <c r="B61" s="79"/>
      <c r="C61" s="50"/>
      <c r="D61" s="50"/>
      <c r="E61" s="50"/>
      <c r="F61" s="87">
        <v>1</v>
      </c>
      <c r="G61" s="88">
        <v>1</v>
      </c>
      <c r="H61" s="303"/>
      <c r="K61" s="85"/>
    </row>
    <row r="62" spans="1:22" ht="15" customHeight="1" x14ac:dyDescent="0.25">
      <c r="A62" s="86"/>
      <c r="B62" s="79"/>
      <c r="C62" s="50"/>
      <c r="D62" s="50"/>
      <c r="E62" s="50"/>
      <c r="F62" s="78"/>
      <c r="G62" s="89"/>
      <c r="H62" s="303"/>
      <c r="K62" s="85"/>
    </row>
    <row r="63" spans="1:22" ht="15" customHeight="1" x14ac:dyDescent="0.25">
      <c r="A63" s="86"/>
      <c r="B63" s="79"/>
      <c r="C63" s="50"/>
      <c r="D63" s="50"/>
      <c r="E63" s="50"/>
      <c r="F63" s="78"/>
      <c r="G63" s="44" t="s">
        <v>60</v>
      </c>
      <c r="H63" s="303"/>
      <c r="K63" s="85"/>
    </row>
    <row r="64" spans="1:22" ht="15" customHeight="1" x14ac:dyDescent="0.25">
      <c r="A64" s="86"/>
      <c r="B64" s="79"/>
      <c r="C64" s="50"/>
      <c r="D64" s="50"/>
      <c r="E64" s="50"/>
      <c r="F64" s="78"/>
      <c r="G64" s="44" t="s">
        <v>60</v>
      </c>
      <c r="H64" s="303"/>
      <c r="K64" s="85"/>
    </row>
    <row r="65" spans="1:22" ht="15" customHeight="1" x14ac:dyDescent="0.25">
      <c r="A65" s="86"/>
      <c r="B65" s="79"/>
      <c r="C65" s="50"/>
      <c r="D65" s="50"/>
      <c r="E65" s="50"/>
      <c r="F65" s="78"/>
      <c r="G65" s="96"/>
      <c r="H65" s="303"/>
      <c r="K65" s="85"/>
    </row>
    <row r="66" spans="1:22" ht="15" customHeight="1" x14ac:dyDescent="0.25">
      <c r="A66" s="78"/>
      <c r="B66" s="79"/>
      <c r="C66" s="50"/>
      <c r="D66" s="50"/>
      <c r="E66" s="50"/>
      <c r="F66" s="78"/>
      <c r="G66" s="89"/>
      <c r="H66" s="303"/>
      <c r="K66" s="85"/>
    </row>
    <row r="67" spans="1:22" ht="15.75" customHeight="1" x14ac:dyDescent="0.25">
      <c r="A67" s="90" t="s">
        <v>56</v>
      </c>
      <c r="B67" s="91"/>
      <c r="C67" s="50"/>
      <c r="D67" s="50"/>
      <c r="E67" s="50"/>
      <c r="F67" s="188" t="s">
        <v>719</v>
      </c>
      <c r="G67" s="93">
        <f>+ROUND(G59*G61*$B$148/(LOOKUP(G60,$A$114:$A$148,$B$114:$B$148)),0)*IF(H59="OK",1,0)</f>
        <v>21598388</v>
      </c>
      <c r="H67" s="91">
        <f>+ROUND(G67/VLOOKUP(G60,$A$114:$B$148,2,FALSE),2)</f>
        <v>27.65</v>
      </c>
      <c r="K67" s="50"/>
    </row>
    <row r="68" spans="1:22" ht="15.75" customHeight="1" x14ac:dyDescent="0.25">
      <c r="A68" s="50"/>
      <c r="B68" s="50"/>
      <c r="C68" s="50"/>
      <c r="D68" s="50"/>
      <c r="E68" s="50"/>
      <c r="F68" s="50"/>
      <c r="G68" s="50"/>
      <c r="H68" s="50"/>
      <c r="K68" s="50"/>
    </row>
    <row r="69" spans="1:22" ht="15.75" hidden="1" customHeight="1" x14ac:dyDescent="0.25">
      <c r="A69" s="73" t="s">
        <v>62</v>
      </c>
      <c r="B69" s="77"/>
      <c r="C69" s="51"/>
      <c r="D69" s="51"/>
      <c r="E69" s="51"/>
      <c r="F69" s="95"/>
      <c r="G69" s="76" t="s">
        <v>62</v>
      </c>
      <c r="H69" s="77"/>
      <c r="I69" s="51"/>
      <c r="J69" s="51"/>
      <c r="K69" s="51"/>
      <c r="L69" s="51"/>
      <c r="M69" s="51"/>
      <c r="N69" s="51"/>
      <c r="O69" s="51"/>
      <c r="P69" s="51"/>
      <c r="Q69" s="51"/>
      <c r="R69" s="51"/>
      <c r="S69" s="51"/>
      <c r="T69" s="51"/>
      <c r="U69" s="51"/>
      <c r="V69" s="51"/>
    </row>
    <row r="70" spans="1:22" ht="15.75" hidden="1" customHeight="1" x14ac:dyDescent="0.25">
      <c r="A70" s="78"/>
      <c r="B70" s="79"/>
      <c r="C70" s="50"/>
      <c r="D70" s="50"/>
      <c r="E70" s="50"/>
      <c r="F70" s="78"/>
      <c r="G70" s="50"/>
      <c r="H70" s="79"/>
      <c r="K70" s="50"/>
    </row>
    <row r="71" spans="1:22" ht="15.75" hidden="1" customHeight="1" x14ac:dyDescent="0.25">
      <c r="A71" s="78" t="s">
        <v>51</v>
      </c>
      <c r="B71" s="79"/>
      <c r="C71" s="50"/>
      <c r="D71" s="50"/>
      <c r="E71" s="50"/>
      <c r="F71" s="81" t="s">
        <v>52</v>
      </c>
      <c r="G71" s="97">
        <v>0</v>
      </c>
      <c r="H71" s="83" t="s">
        <v>55</v>
      </c>
      <c r="K71" s="84"/>
    </row>
    <row r="72" spans="1:22" ht="15" hidden="1" customHeight="1" x14ac:dyDescent="0.25">
      <c r="A72" s="78" t="s">
        <v>53</v>
      </c>
      <c r="B72" s="79"/>
      <c r="C72" s="50"/>
      <c r="D72" s="50"/>
      <c r="E72" s="50"/>
      <c r="F72" s="78"/>
      <c r="G72" s="50">
        <v>2000</v>
      </c>
      <c r="H72" s="302" t="s">
        <v>59</v>
      </c>
      <c r="K72" s="85"/>
    </row>
    <row r="73" spans="1:22" ht="15" hidden="1" customHeight="1" x14ac:dyDescent="0.25">
      <c r="A73" s="86" t="s">
        <v>54</v>
      </c>
      <c r="B73" s="79"/>
      <c r="C73" s="50"/>
      <c r="D73" s="50"/>
      <c r="E73" s="50"/>
      <c r="F73" s="98">
        <v>1</v>
      </c>
      <c r="G73" s="89">
        <v>0</v>
      </c>
      <c r="H73" s="303"/>
      <c r="K73" s="85"/>
    </row>
    <row r="74" spans="1:22" ht="15" hidden="1" customHeight="1" x14ac:dyDescent="0.25">
      <c r="A74" s="86"/>
      <c r="B74" s="79"/>
      <c r="C74" s="50"/>
      <c r="D74" s="50"/>
      <c r="E74" s="50"/>
      <c r="F74" s="78"/>
      <c r="G74" s="88"/>
      <c r="H74" s="303"/>
      <c r="K74" s="85"/>
    </row>
    <row r="75" spans="1:22" ht="15" hidden="1" customHeight="1" x14ac:dyDescent="0.25">
      <c r="A75" s="86"/>
      <c r="B75" s="79"/>
      <c r="C75" s="50"/>
      <c r="D75" s="50"/>
      <c r="E75" s="50"/>
      <c r="F75" s="78"/>
      <c r="G75" s="44" t="str">
        <f>IF(ISERROR(FIND($D$23,H72,1)),"NO OK","OK")</f>
        <v>OK</v>
      </c>
      <c r="H75" s="303"/>
      <c r="K75" s="85"/>
    </row>
    <row r="76" spans="1:22" ht="15" hidden="1" customHeight="1" x14ac:dyDescent="0.25">
      <c r="A76" s="86"/>
      <c r="B76" s="79"/>
      <c r="C76" s="50"/>
      <c r="D76" s="50"/>
      <c r="E76" s="50"/>
      <c r="F76" s="78"/>
      <c r="G76" s="44" t="str">
        <f>IF(ISERROR(FIND($D$24,H72,1)),"NO OK","OK")</f>
        <v>OK</v>
      </c>
      <c r="H76" s="303"/>
      <c r="K76" s="85"/>
    </row>
    <row r="77" spans="1:22" ht="15" hidden="1" customHeight="1" x14ac:dyDescent="0.25">
      <c r="A77" s="86"/>
      <c r="B77" s="79"/>
      <c r="C77" s="50"/>
      <c r="D77" s="50"/>
      <c r="E77" s="50"/>
      <c r="F77" s="78"/>
      <c r="G77" s="89"/>
      <c r="H77" s="303"/>
      <c r="K77" s="85"/>
    </row>
    <row r="78" spans="1:22" ht="15" hidden="1" customHeight="1" x14ac:dyDescent="0.25">
      <c r="A78" s="78"/>
      <c r="B78" s="79"/>
      <c r="C78" s="50"/>
      <c r="D78" s="50"/>
      <c r="E78" s="50"/>
      <c r="F78" s="78"/>
      <c r="G78" s="89"/>
      <c r="H78" s="303"/>
      <c r="K78" s="85"/>
    </row>
    <row r="79" spans="1:22" ht="15.75" hidden="1" customHeight="1" x14ac:dyDescent="0.25">
      <c r="A79" s="90" t="s">
        <v>56</v>
      </c>
      <c r="B79" s="91"/>
      <c r="C79" s="50"/>
      <c r="D79" s="50"/>
      <c r="E79" s="50"/>
      <c r="F79" s="92" t="s">
        <v>42</v>
      </c>
      <c r="G79" s="93">
        <f>+ROUND(G71*G73*$B$148/(LOOKUP(G72,$A$114:$A$148,$B$114:$B$148)),0)*IF(H71="OK",1,0)</f>
        <v>0</v>
      </c>
      <c r="H79" s="91">
        <f>+ROUND(G79/VLOOKUP(G72,$A$114:$B$148,2,FALSE),2)</f>
        <v>0</v>
      </c>
      <c r="K79" s="50"/>
    </row>
    <row r="80" spans="1:22" ht="15.75" hidden="1" customHeight="1" x14ac:dyDescent="0.25">
      <c r="A80" s="50"/>
      <c r="B80" s="50"/>
      <c r="C80" s="50"/>
      <c r="D80" s="50"/>
      <c r="E80" s="50"/>
      <c r="F80" s="50"/>
      <c r="G80" s="50"/>
      <c r="H80" s="50"/>
      <c r="K80" s="50"/>
    </row>
    <row r="81" spans="1:22" ht="15.75" hidden="1" customHeight="1" x14ac:dyDescent="0.25">
      <c r="A81" s="73" t="s">
        <v>63</v>
      </c>
      <c r="B81" s="77"/>
      <c r="C81" s="51"/>
      <c r="D81" s="51"/>
      <c r="E81" s="51"/>
      <c r="F81" s="95"/>
      <c r="G81" s="76" t="s">
        <v>63</v>
      </c>
      <c r="H81" s="77"/>
      <c r="I81" s="51"/>
      <c r="J81" s="51"/>
      <c r="K81" s="51"/>
      <c r="L81" s="51"/>
      <c r="M81" s="51"/>
      <c r="N81" s="51"/>
      <c r="O81" s="51"/>
      <c r="P81" s="51"/>
      <c r="Q81" s="51"/>
      <c r="R81" s="51"/>
      <c r="S81" s="51"/>
      <c r="T81" s="51"/>
      <c r="U81" s="51"/>
      <c r="V81" s="51"/>
    </row>
    <row r="82" spans="1:22" ht="15.75" hidden="1" customHeight="1" x14ac:dyDescent="0.25">
      <c r="A82" s="78"/>
      <c r="B82" s="79"/>
      <c r="C82" s="50"/>
      <c r="D82" s="50"/>
      <c r="E82" s="50"/>
      <c r="F82" s="78"/>
      <c r="G82" s="50"/>
      <c r="H82" s="79"/>
      <c r="K82" s="50"/>
    </row>
    <row r="83" spans="1:22" ht="15.75" hidden="1" customHeight="1" x14ac:dyDescent="0.25">
      <c r="A83" s="78" t="s">
        <v>51</v>
      </c>
      <c r="B83" s="79"/>
      <c r="C83" s="50"/>
      <c r="D83" s="50"/>
      <c r="E83" s="50"/>
      <c r="F83" s="81" t="s">
        <v>52</v>
      </c>
      <c r="G83" s="97">
        <v>0</v>
      </c>
      <c r="H83" s="83" t="str">
        <f>IF(OR(G87="OK",G88="OK"),"OK","NO OK")</f>
        <v>OK</v>
      </c>
      <c r="K83" s="84"/>
    </row>
    <row r="84" spans="1:22" ht="15" hidden="1" customHeight="1" x14ac:dyDescent="0.25">
      <c r="A84" s="78" t="s">
        <v>53</v>
      </c>
      <c r="B84" s="79"/>
      <c r="C84" s="50"/>
      <c r="D84" s="50"/>
      <c r="E84" s="50"/>
      <c r="F84" s="78"/>
      <c r="G84" s="50">
        <v>2000</v>
      </c>
      <c r="H84" s="302" t="s">
        <v>59</v>
      </c>
      <c r="K84" s="85"/>
    </row>
    <row r="85" spans="1:22" ht="15" hidden="1" customHeight="1" x14ac:dyDescent="0.25">
      <c r="A85" s="86" t="s">
        <v>54</v>
      </c>
      <c r="B85" s="79"/>
      <c r="C85" s="50"/>
      <c r="D85" s="50"/>
      <c r="E85" s="50"/>
      <c r="F85" s="98"/>
      <c r="G85" s="89">
        <v>0</v>
      </c>
      <c r="H85" s="303"/>
      <c r="K85" s="85"/>
    </row>
    <row r="86" spans="1:22" ht="15" hidden="1" customHeight="1" x14ac:dyDescent="0.25">
      <c r="A86" s="86"/>
      <c r="B86" s="79"/>
      <c r="C86" s="50"/>
      <c r="D86" s="50"/>
      <c r="E86" s="50"/>
      <c r="F86" s="78"/>
      <c r="G86" s="89"/>
      <c r="H86" s="303"/>
      <c r="K86" s="85"/>
    </row>
    <row r="87" spans="1:22" ht="15" hidden="1" customHeight="1" x14ac:dyDescent="0.25">
      <c r="A87" s="86"/>
      <c r="B87" s="79"/>
      <c r="C87" s="50"/>
      <c r="D87" s="50"/>
      <c r="E87" s="50"/>
      <c r="F87" s="78"/>
      <c r="G87" s="44" t="str">
        <f>IF(ISERROR(FIND($D$23,H84,1)),"NO OK","OK")</f>
        <v>OK</v>
      </c>
      <c r="H87" s="303"/>
      <c r="K87" s="85"/>
    </row>
    <row r="88" spans="1:22" ht="15" hidden="1" customHeight="1" x14ac:dyDescent="0.25">
      <c r="A88" s="86"/>
      <c r="B88" s="79"/>
      <c r="C88" s="50"/>
      <c r="D88" s="50"/>
      <c r="E88" s="50"/>
      <c r="F88" s="78"/>
      <c r="G88" s="44" t="str">
        <f>IF(ISERROR(FIND($D$24,H84,1)),"NO OK","OK")</f>
        <v>OK</v>
      </c>
      <c r="H88" s="303"/>
      <c r="K88" s="85"/>
    </row>
    <row r="89" spans="1:22" ht="15" hidden="1" customHeight="1" x14ac:dyDescent="0.25">
      <c r="A89" s="86"/>
      <c r="B89" s="79"/>
      <c r="C89" s="50"/>
      <c r="D89" s="50"/>
      <c r="E89" s="50"/>
      <c r="F89" s="78"/>
      <c r="G89" s="89"/>
      <c r="H89" s="303"/>
      <c r="K89" s="85"/>
    </row>
    <row r="90" spans="1:22" ht="15" hidden="1" customHeight="1" x14ac:dyDescent="0.25">
      <c r="A90" s="78"/>
      <c r="B90" s="79"/>
      <c r="C90" s="50"/>
      <c r="D90" s="50"/>
      <c r="E90" s="50"/>
      <c r="F90" s="78"/>
      <c r="G90" s="89"/>
      <c r="H90" s="303"/>
      <c r="K90" s="85"/>
    </row>
    <row r="91" spans="1:22" ht="15.75" hidden="1" customHeight="1" x14ac:dyDescent="0.25">
      <c r="A91" s="90" t="s">
        <v>56</v>
      </c>
      <c r="B91" s="91"/>
      <c r="C91" s="50"/>
      <c r="D91" s="50"/>
      <c r="E91" s="50"/>
      <c r="F91" s="92" t="s">
        <v>42</v>
      </c>
      <c r="G91" s="93">
        <f>+ROUND(G83*G85*$B$148/(LOOKUP(G84,$A$114:$A$148,$B$114:$B$148)),0)*IF(H83="OK",1,0)</f>
        <v>0</v>
      </c>
      <c r="H91" s="91">
        <f>+ROUND(G91/VLOOKUP(G84,$A$114:$B$148,2,FALSE),2)</f>
        <v>0</v>
      </c>
      <c r="K91" s="50"/>
    </row>
    <row r="92" spans="1:22" ht="15.75" customHeight="1" x14ac:dyDescent="0.25">
      <c r="A92" s="50"/>
      <c r="B92" s="50"/>
      <c r="C92" s="50"/>
      <c r="D92" s="50"/>
      <c r="E92" s="50"/>
      <c r="F92" s="50"/>
      <c r="G92" s="50"/>
      <c r="H92" s="50"/>
      <c r="K92" s="50"/>
    </row>
    <row r="93" spans="1:22" ht="15.75" customHeight="1" x14ac:dyDescent="0.25">
      <c r="A93" s="43" t="s">
        <v>35</v>
      </c>
      <c r="B93" s="50"/>
      <c r="C93" s="50"/>
      <c r="D93" s="50"/>
      <c r="E93" s="50"/>
      <c r="F93" s="50"/>
      <c r="G93" s="50"/>
      <c r="H93" s="50"/>
      <c r="K93" s="50"/>
    </row>
    <row r="94" spans="1:22" ht="15.75" customHeight="1" x14ac:dyDescent="0.25">
      <c r="A94" s="14"/>
      <c r="B94" s="50"/>
      <c r="C94" s="50"/>
      <c r="D94" s="50"/>
      <c r="E94" s="50"/>
      <c r="F94" s="50"/>
      <c r="G94" s="50"/>
      <c r="H94" s="50"/>
      <c r="K94" s="50"/>
    </row>
    <row r="95" spans="1:22" ht="15.75" customHeight="1" x14ac:dyDescent="0.25">
      <c r="A95" s="14"/>
      <c r="B95" s="50"/>
      <c r="C95" s="50"/>
      <c r="D95" s="50"/>
      <c r="E95" s="50"/>
      <c r="F95" s="50"/>
      <c r="G95" s="50"/>
      <c r="H95" s="50"/>
      <c r="K95" s="50"/>
    </row>
    <row r="96" spans="1:22" ht="15.75" customHeight="1" x14ac:dyDescent="0.25">
      <c r="A96" s="10"/>
      <c r="B96" s="50"/>
      <c r="C96" s="50"/>
      <c r="D96" s="50"/>
      <c r="E96" s="50"/>
      <c r="F96" s="50"/>
      <c r="G96" s="50"/>
      <c r="H96" s="50"/>
      <c r="K96" s="50"/>
    </row>
    <row r="97" spans="1:11" ht="15.75" customHeight="1" x14ac:dyDescent="0.25">
      <c r="A97" s="10" t="s">
        <v>36</v>
      </c>
      <c r="B97" s="50"/>
      <c r="C97" s="50"/>
      <c r="D97" s="50"/>
      <c r="E97" s="50"/>
      <c r="F97" s="50"/>
      <c r="G97" s="50"/>
      <c r="H97" s="50"/>
      <c r="K97" s="50"/>
    </row>
    <row r="98" spans="1:11" ht="15.75" customHeight="1" x14ac:dyDescent="0.25">
      <c r="A98" s="37" t="s">
        <v>37</v>
      </c>
      <c r="B98" s="50"/>
      <c r="C98" s="50"/>
      <c r="D98" s="50"/>
      <c r="E98" s="50"/>
      <c r="F98" s="50"/>
      <c r="G98" s="50"/>
      <c r="H98" s="50"/>
      <c r="K98" s="50"/>
    </row>
    <row r="99" spans="1:11" ht="15.75" customHeight="1" x14ac:dyDescent="0.25">
      <c r="A99" s="11"/>
      <c r="B99" s="50"/>
      <c r="C99" s="50"/>
      <c r="D99" s="50"/>
      <c r="E99" s="50"/>
      <c r="F99" s="50"/>
      <c r="G99" s="50"/>
      <c r="H99" s="50"/>
      <c r="K99" s="50"/>
    </row>
    <row r="100" spans="1:11" ht="15.75" customHeight="1" x14ac:dyDescent="0.25">
      <c r="A100" s="11"/>
      <c r="B100" s="50"/>
      <c r="C100" s="50"/>
      <c r="D100" s="50"/>
      <c r="E100" s="50"/>
      <c r="F100" s="50"/>
      <c r="G100" s="50"/>
      <c r="H100" s="50"/>
      <c r="K100" s="50"/>
    </row>
    <row r="101" spans="1:11" ht="15.75" customHeight="1" x14ac:dyDescent="0.25">
      <c r="A101" s="11"/>
      <c r="B101" s="50"/>
      <c r="C101" s="50"/>
      <c r="D101" s="50"/>
      <c r="E101" s="50"/>
      <c r="F101" s="50"/>
      <c r="G101" s="50"/>
      <c r="H101" s="50"/>
      <c r="K101" s="50"/>
    </row>
    <row r="102" spans="1:11" ht="15.75" customHeight="1" x14ac:dyDescent="0.25">
      <c r="A102" s="11" t="s">
        <v>38</v>
      </c>
      <c r="B102" s="50"/>
      <c r="C102" s="50"/>
      <c r="D102" s="50"/>
      <c r="E102" s="50"/>
      <c r="F102" s="50"/>
      <c r="G102" s="50"/>
      <c r="H102" s="50"/>
      <c r="K102" s="50"/>
    </row>
    <row r="103" spans="1:11" ht="15.75" customHeight="1" x14ac:dyDescent="0.25">
      <c r="A103" s="13" t="s">
        <v>37</v>
      </c>
      <c r="B103" s="50"/>
      <c r="C103" s="50"/>
      <c r="D103" s="50"/>
      <c r="E103" s="50"/>
      <c r="F103" s="50"/>
      <c r="G103" s="50"/>
      <c r="H103" s="50"/>
      <c r="K103" s="50"/>
    </row>
    <row r="104" spans="1:11" ht="15.75" customHeight="1" x14ac:dyDescent="0.25">
      <c r="A104" s="14"/>
      <c r="B104" s="50"/>
      <c r="C104" s="50"/>
      <c r="D104" s="50"/>
      <c r="E104" s="50"/>
      <c r="F104" s="50"/>
      <c r="G104" s="50"/>
      <c r="H104" s="50"/>
      <c r="K104" s="50"/>
    </row>
    <row r="105" spans="1:11" ht="15.75" customHeight="1" x14ac:dyDescent="0.25">
      <c r="A105" s="14"/>
      <c r="B105" s="50"/>
      <c r="C105" s="50"/>
      <c r="D105" s="50"/>
      <c r="E105" s="50"/>
      <c r="F105" s="50"/>
      <c r="G105" s="50"/>
      <c r="H105" s="50"/>
      <c r="K105" s="50"/>
    </row>
    <row r="106" spans="1:11" ht="15.75" customHeight="1" x14ac:dyDescent="0.25">
      <c r="A106" s="14"/>
      <c r="B106" s="50"/>
      <c r="C106" s="50"/>
      <c r="D106" s="50"/>
      <c r="E106" s="50"/>
      <c r="F106" s="50"/>
      <c r="G106" s="50"/>
      <c r="H106" s="50"/>
      <c r="K106" s="50"/>
    </row>
    <row r="107" spans="1:11" ht="15.75" customHeight="1" x14ac:dyDescent="0.25">
      <c r="A107" s="11" t="s">
        <v>3</v>
      </c>
      <c r="B107" s="50"/>
      <c r="C107" s="50"/>
      <c r="D107" s="50"/>
      <c r="E107" s="50"/>
      <c r="F107" s="50"/>
      <c r="G107" s="50"/>
      <c r="H107" s="50"/>
      <c r="K107" s="50"/>
    </row>
    <row r="108" spans="1:11" ht="15.75" customHeight="1" x14ac:dyDescent="0.25">
      <c r="A108" s="13" t="s">
        <v>20</v>
      </c>
      <c r="B108" s="50"/>
      <c r="C108" s="50"/>
      <c r="D108" s="50"/>
      <c r="E108" s="50"/>
      <c r="F108" s="50"/>
      <c r="G108" s="50"/>
      <c r="H108" s="50"/>
      <c r="K108" s="50"/>
    </row>
    <row r="109" spans="1:11" ht="15.75" customHeight="1" x14ac:dyDescent="0.25">
      <c r="A109" s="13" t="s">
        <v>4</v>
      </c>
      <c r="B109" s="50"/>
      <c r="C109" s="50"/>
      <c r="D109" s="50"/>
      <c r="E109" s="50"/>
      <c r="F109" s="50"/>
      <c r="G109" s="50"/>
      <c r="H109" s="50"/>
      <c r="K109" s="50"/>
    </row>
    <row r="110" spans="1:11" ht="15.75" customHeight="1" x14ac:dyDescent="0.25">
      <c r="A110" s="50"/>
      <c r="B110" s="50"/>
      <c r="C110" s="50"/>
      <c r="D110" s="50"/>
      <c r="E110" s="50"/>
      <c r="F110" s="50"/>
      <c r="G110" s="50"/>
      <c r="H110" s="50"/>
      <c r="K110" s="50"/>
    </row>
    <row r="111" spans="1:11" ht="15.75" customHeight="1" x14ac:dyDescent="0.25">
      <c r="A111" s="50"/>
      <c r="B111" s="50"/>
      <c r="C111" s="50"/>
      <c r="D111" s="50"/>
      <c r="E111" s="50"/>
      <c r="F111" s="50"/>
      <c r="G111" s="50"/>
      <c r="H111" s="50"/>
      <c r="K111" s="50"/>
    </row>
    <row r="112" spans="1:11" ht="15.75" customHeight="1" x14ac:dyDescent="0.25">
      <c r="A112" s="50"/>
      <c r="B112" s="50"/>
      <c r="C112" s="50"/>
      <c r="D112" s="50"/>
      <c r="E112" s="50"/>
      <c r="F112" s="50"/>
      <c r="G112" s="50"/>
      <c r="H112" s="50"/>
      <c r="K112" s="50"/>
    </row>
    <row r="113" spans="1:11" ht="15.75" customHeight="1" x14ac:dyDescent="0.25">
      <c r="A113" s="50"/>
      <c r="B113" s="50"/>
      <c r="C113" s="50"/>
      <c r="D113" s="50"/>
      <c r="E113" s="50"/>
      <c r="F113" s="50"/>
      <c r="G113" s="50"/>
      <c r="H113" s="50"/>
      <c r="K113" s="50"/>
    </row>
    <row r="114" spans="1:11" ht="15.75" customHeight="1" x14ac:dyDescent="0.3">
      <c r="A114" s="13">
        <v>1986</v>
      </c>
      <c r="B114" s="99">
        <v>16811</v>
      </c>
      <c r="C114" s="50"/>
      <c r="D114" s="50"/>
      <c r="E114" s="50"/>
      <c r="F114" s="50"/>
      <c r="G114" s="50"/>
      <c r="H114" s="50"/>
      <c r="K114" s="50"/>
    </row>
    <row r="115" spans="1:11" ht="15.75" customHeight="1" x14ac:dyDescent="0.3">
      <c r="A115" s="13">
        <v>1987</v>
      </c>
      <c r="B115" s="99">
        <v>20510</v>
      </c>
      <c r="C115" s="50"/>
      <c r="D115" s="50"/>
      <c r="E115" s="50"/>
      <c r="F115" s="50"/>
      <c r="G115" s="50"/>
      <c r="H115" s="50"/>
      <c r="K115" s="50"/>
    </row>
    <row r="116" spans="1:11" ht="15.75" customHeight="1" x14ac:dyDescent="0.3">
      <c r="A116" s="13">
        <v>1988</v>
      </c>
      <c r="B116" s="99">
        <v>25637</v>
      </c>
      <c r="C116" s="50"/>
      <c r="D116" s="50"/>
      <c r="E116" s="50"/>
      <c r="F116" s="50"/>
      <c r="G116" s="50"/>
      <c r="H116" s="50"/>
      <c r="K116" s="50"/>
    </row>
    <row r="117" spans="1:11" ht="15.75" customHeight="1" x14ac:dyDescent="0.3">
      <c r="A117" s="13">
        <v>1989</v>
      </c>
      <c r="B117" s="99">
        <v>32560</v>
      </c>
      <c r="C117" s="50"/>
      <c r="D117" s="50"/>
      <c r="E117" s="50"/>
      <c r="F117" s="50"/>
      <c r="G117" s="50"/>
      <c r="H117" s="50"/>
      <c r="K117" s="50"/>
    </row>
    <row r="118" spans="1:11" ht="15.75" customHeight="1" x14ac:dyDescent="0.3">
      <c r="A118" s="13">
        <v>1990</v>
      </c>
      <c r="B118" s="99">
        <v>41025</v>
      </c>
      <c r="C118" s="50"/>
      <c r="D118" s="50"/>
      <c r="E118" s="50"/>
      <c r="F118" s="50"/>
      <c r="G118" s="50"/>
      <c r="H118" s="50"/>
      <c r="K118" s="50"/>
    </row>
    <row r="119" spans="1:11" ht="15.75" customHeight="1" x14ac:dyDescent="0.3">
      <c r="A119" s="13">
        <v>1991</v>
      </c>
      <c r="B119" s="99">
        <v>51716</v>
      </c>
      <c r="C119" s="50"/>
      <c r="D119" s="50"/>
      <c r="E119" s="50"/>
      <c r="F119" s="50"/>
      <c r="G119" s="50"/>
      <c r="H119" s="50"/>
      <c r="K119" s="50"/>
    </row>
    <row r="120" spans="1:11" ht="15.75" customHeight="1" x14ac:dyDescent="0.3">
      <c r="A120" s="13">
        <v>1992</v>
      </c>
      <c r="B120" s="99">
        <v>65190</v>
      </c>
      <c r="C120" s="50"/>
      <c r="D120" s="50"/>
      <c r="E120" s="50"/>
      <c r="F120" s="50"/>
      <c r="G120" s="50"/>
      <c r="H120" s="50"/>
      <c r="K120" s="50"/>
    </row>
    <row r="121" spans="1:11" ht="15.75" customHeight="1" x14ac:dyDescent="0.3">
      <c r="A121" s="13">
        <v>1993</v>
      </c>
      <c r="B121" s="99">
        <v>81510</v>
      </c>
      <c r="C121" s="50"/>
      <c r="D121" s="50"/>
      <c r="E121" s="50"/>
      <c r="F121" s="50"/>
      <c r="G121" s="50"/>
      <c r="H121" s="50"/>
      <c r="K121" s="50"/>
    </row>
    <row r="122" spans="1:11" ht="15.75" customHeight="1" x14ac:dyDescent="0.3">
      <c r="A122" s="13">
        <v>1994</v>
      </c>
      <c r="B122" s="99">
        <v>98700</v>
      </c>
      <c r="C122" s="50"/>
      <c r="D122" s="50"/>
      <c r="E122" s="50"/>
      <c r="F122" s="50"/>
      <c r="G122" s="50"/>
      <c r="H122" s="50"/>
      <c r="K122" s="50"/>
    </row>
    <row r="123" spans="1:11" ht="15.75" customHeight="1" x14ac:dyDescent="0.3">
      <c r="A123" s="13">
        <v>1995</v>
      </c>
      <c r="B123" s="99">
        <v>118934</v>
      </c>
      <c r="C123" s="50"/>
      <c r="D123" s="50"/>
      <c r="E123" s="50"/>
      <c r="F123" s="50"/>
      <c r="G123" s="50"/>
      <c r="H123" s="50"/>
      <c r="K123" s="50"/>
    </row>
    <row r="124" spans="1:11" ht="15.75" customHeight="1" x14ac:dyDescent="0.3">
      <c r="A124" s="13">
        <v>1996</v>
      </c>
      <c r="B124" s="99">
        <v>142125</v>
      </c>
      <c r="C124" s="50"/>
      <c r="D124" s="50"/>
      <c r="E124" s="50"/>
      <c r="F124" s="50"/>
      <c r="G124" s="50"/>
      <c r="H124" s="50"/>
      <c r="K124" s="50"/>
    </row>
    <row r="125" spans="1:11" ht="15.75" customHeight="1" x14ac:dyDescent="0.3">
      <c r="A125" s="13">
        <v>1997</v>
      </c>
      <c r="B125" s="99">
        <v>172005</v>
      </c>
      <c r="C125" s="50"/>
      <c r="D125" s="50"/>
      <c r="E125" s="50"/>
      <c r="F125" s="50"/>
      <c r="G125" s="50"/>
      <c r="H125" s="50"/>
      <c r="K125" s="50"/>
    </row>
    <row r="126" spans="1:11" ht="15.75" customHeight="1" x14ac:dyDescent="0.3">
      <c r="A126" s="13">
        <v>1998</v>
      </c>
      <c r="B126" s="99">
        <v>203826</v>
      </c>
      <c r="C126" s="50"/>
      <c r="D126" s="50"/>
      <c r="E126" s="50"/>
      <c r="F126" s="50"/>
      <c r="G126" s="50"/>
      <c r="H126" s="50"/>
      <c r="K126" s="50"/>
    </row>
    <row r="127" spans="1:11" ht="15.75" customHeight="1" x14ac:dyDescent="0.3">
      <c r="A127" s="13">
        <v>1999</v>
      </c>
      <c r="B127" s="99">
        <v>236460</v>
      </c>
      <c r="C127" s="50"/>
      <c r="D127" s="50"/>
      <c r="E127" s="50"/>
      <c r="F127" s="50"/>
      <c r="G127" s="50"/>
      <c r="H127" s="50"/>
      <c r="K127" s="50"/>
    </row>
    <row r="128" spans="1:11" ht="15.75" customHeight="1" x14ac:dyDescent="0.3">
      <c r="A128" s="13">
        <v>2000</v>
      </c>
      <c r="B128" s="99">
        <v>260100</v>
      </c>
      <c r="C128" s="50"/>
      <c r="D128" s="50"/>
      <c r="E128" s="50"/>
      <c r="F128" s="50"/>
      <c r="G128" s="50"/>
      <c r="H128" s="50"/>
      <c r="K128" s="50"/>
    </row>
    <row r="129" spans="1:11" ht="15.75" customHeight="1" x14ac:dyDescent="0.3">
      <c r="A129" s="13">
        <v>2001</v>
      </c>
      <c r="B129" s="99">
        <v>286000</v>
      </c>
      <c r="C129" s="50"/>
      <c r="D129" s="50"/>
      <c r="E129" s="50"/>
      <c r="F129" s="50"/>
      <c r="G129" s="50"/>
      <c r="H129" s="50"/>
      <c r="K129" s="50"/>
    </row>
    <row r="130" spans="1:11" ht="15.75" customHeight="1" x14ac:dyDescent="0.3">
      <c r="A130" s="13">
        <v>2002</v>
      </c>
      <c r="B130" s="99">
        <v>309000</v>
      </c>
      <c r="C130" s="50"/>
      <c r="D130" s="50"/>
      <c r="E130" s="50"/>
      <c r="F130" s="50"/>
      <c r="G130" s="50"/>
      <c r="H130" s="50"/>
      <c r="K130" s="50"/>
    </row>
    <row r="131" spans="1:11" ht="15.75" customHeight="1" x14ac:dyDescent="0.3">
      <c r="A131" s="13">
        <v>2003</v>
      </c>
      <c r="B131" s="99">
        <v>332000</v>
      </c>
      <c r="C131" s="50"/>
      <c r="D131" s="50"/>
      <c r="E131" s="50"/>
      <c r="F131" s="50"/>
      <c r="G131" s="50"/>
      <c r="H131" s="50"/>
      <c r="K131" s="50"/>
    </row>
    <row r="132" spans="1:11" ht="15.75" customHeight="1" x14ac:dyDescent="0.3">
      <c r="A132" s="13">
        <v>2004</v>
      </c>
      <c r="B132" s="99">
        <v>358000</v>
      </c>
      <c r="C132" s="50"/>
      <c r="D132" s="50"/>
      <c r="E132" s="50"/>
      <c r="F132" s="50"/>
      <c r="G132" s="50"/>
      <c r="H132" s="50"/>
      <c r="K132" s="50"/>
    </row>
    <row r="133" spans="1:11" ht="15.75" customHeight="1" x14ac:dyDescent="0.3">
      <c r="A133" s="13">
        <v>2005</v>
      </c>
      <c r="B133" s="99">
        <v>381500</v>
      </c>
      <c r="C133" s="50"/>
      <c r="D133" s="50"/>
      <c r="E133" s="50"/>
      <c r="F133" s="50"/>
      <c r="G133" s="50"/>
      <c r="H133" s="50"/>
      <c r="K133" s="50"/>
    </row>
    <row r="134" spans="1:11" ht="15.75" customHeight="1" x14ac:dyDescent="0.3">
      <c r="A134" s="13">
        <v>2006</v>
      </c>
      <c r="B134" s="99">
        <v>408000</v>
      </c>
      <c r="C134" s="50"/>
      <c r="D134" s="50"/>
      <c r="E134" s="50"/>
      <c r="F134" s="50"/>
      <c r="G134" s="50"/>
      <c r="H134" s="50"/>
      <c r="K134" s="50"/>
    </row>
    <row r="135" spans="1:11" ht="15.75" customHeight="1" x14ac:dyDescent="0.3">
      <c r="A135" s="13">
        <v>2007</v>
      </c>
      <c r="B135" s="99">
        <v>433700</v>
      </c>
      <c r="C135" s="50"/>
      <c r="D135" s="50"/>
      <c r="E135" s="50"/>
      <c r="F135" s="50"/>
      <c r="G135" s="50"/>
      <c r="H135" s="50"/>
      <c r="K135" s="50"/>
    </row>
    <row r="136" spans="1:11" ht="15.75" customHeight="1" x14ac:dyDescent="0.3">
      <c r="A136" s="13">
        <v>2008</v>
      </c>
      <c r="B136" s="99">
        <v>461500</v>
      </c>
      <c r="C136" s="50"/>
      <c r="D136" s="50"/>
      <c r="E136" s="50"/>
      <c r="F136" s="50"/>
      <c r="G136" s="50"/>
      <c r="H136" s="50"/>
      <c r="K136" s="50"/>
    </row>
    <row r="137" spans="1:11" ht="15.75" customHeight="1" x14ac:dyDescent="0.3">
      <c r="A137" s="13">
        <v>2009</v>
      </c>
      <c r="B137" s="99">
        <v>496900</v>
      </c>
      <c r="C137" s="50"/>
      <c r="D137" s="50"/>
      <c r="E137" s="50"/>
      <c r="F137" s="50"/>
      <c r="G137" s="50"/>
      <c r="H137" s="50"/>
      <c r="K137" s="50"/>
    </row>
    <row r="138" spans="1:11" ht="15.75" customHeight="1" x14ac:dyDescent="0.3">
      <c r="A138" s="13">
        <v>2010</v>
      </c>
      <c r="B138" s="99">
        <v>515000</v>
      </c>
      <c r="C138" s="50"/>
      <c r="D138" s="50"/>
      <c r="E138" s="50"/>
      <c r="F138" s="50"/>
      <c r="G138" s="50"/>
      <c r="H138" s="50"/>
      <c r="K138" s="50"/>
    </row>
    <row r="139" spans="1:11" ht="15.75" customHeight="1" x14ac:dyDescent="0.3">
      <c r="A139" s="13">
        <v>2011</v>
      </c>
      <c r="B139" s="99">
        <v>535600</v>
      </c>
      <c r="C139" s="50"/>
      <c r="D139" s="50"/>
      <c r="E139" s="50"/>
      <c r="F139" s="50"/>
      <c r="G139" s="50"/>
      <c r="H139" s="50"/>
      <c r="K139" s="50"/>
    </row>
    <row r="140" spans="1:11" ht="15.75" customHeight="1" x14ac:dyDescent="0.3">
      <c r="A140" s="13">
        <v>2012</v>
      </c>
      <c r="B140" s="99">
        <v>566700</v>
      </c>
      <c r="C140" s="50"/>
      <c r="D140" s="50"/>
      <c r="E140" s="50"/>
      <c r="F140" s="50"/>
      <c r="G140" s="50"/>
      <c r="H140" s="50"/>
      <c r="K140" s="50"/>
    </row>
    <row r="141" spans="1:11" ht="15.75" customHeight="1" x14ac:dyDescent="0.3">
      <c r="A141" s="13">
        <v>2013</v>
      </c>
      <c r="B141" s="99">
        <v>589500</v>
      </c>
      <c r="C141" s="50"/>
      <c r="D141" s="50"/>
      <c r="E141" s="50"/>
      <c r="F141" s="50"/>
      <c r="G141" s="50"/>
      <c r="H141" s="50"/>
      <c r="K141" s="50"/>
    </row>
    <row r="142" spans="1:11" ht="15.75" customHeight="1" x14ac:dyDescent="0.3">
      <c r="A142" s="13">
        <v>2014</v>
      </c>
      <c r="B142" s="99">
        <v>616000</v>
      </c>
      <c r="C142" s="50"/>
      <c r="D142" s="50"/>
      <c r="E142" s="50"/>
      <c r="F142" s="50"/>
      <c r="G142" s="50"/>
      <c r="H142" s="50"/>
      <c r="K142" s="50"/>
    </row>
    <row r="143" spans="1:11" ht="15.75" customHeight="1" x14ac:dyDescent="0.3">
      <c r="A143" s="13">
        <v>2015</v>
      </c>
      <c r="B143" s="99">
        <v>644350</v>
      </c>
      <c r="C143" s="50"/>
      <c r="D143" s="50"/>
      <c r="E143" s="50"/>
      <c r="F143" s="50"/>
      <c r="G143" s="50"/>
      <c r="H143" s="50"/>
      <c r="K143" s="50"/>
    </row>
    <row r="144" spans="1:11" ht="15.75" customHeight="1" x14ac:dyDescent="0.3">
      <c r="A144" s="13">
        <v>2016</v>
      </c>
      <c r="B144" s="99">
        <v>689454</v>
      </c>
      <c r="C144" s="50"/>
      <c r="D144" s="50"/>
      <c r="E144" s="50"/>
      <c r="F144" s="50"/>
      <c r="G144" s="50"/>
      <c r="H144" s="50"/>
      <c r="K144" s="50"/>
    </row>
    <row r="145" spans="1:11" ht="15.75" customHeight="1" x14ac:dyDescent="0.3">
      <c r="A145" s="13">
        <v>2017</v>
      </c>
      <c r="B145" s="99">
        <v>737717</v>
      </c>
      <c r="C145" s="50"/>
      <c r="D145" s="50"/>
      <c r="E145" s="50"/>
      <c r="F145" s="50"/>
      <c r="G145" s="50"/>
      <c r="H145" s="50"/>
      <c r="K145" s="50"/>
    </row>
    <row r="146" spans="1:11" ht="15.75" customHeight="1" x14ac:dyDescent="0.3">
      <c r="A146" s="13">
        <v>2018</v>
      </c>
      <c r="B146" s="99">
        <v>781242</v>
      </c>
      <c r="C146" s="50"/>
      <c r="D146" s="50"/>
      <c r="E146" s="50"/>
      <c r="F146" s="50"/>
      <c r="G146" s="50"/>
      <c r="H146" s="50"/>
      <c r="K146" s="50"/>
    </row>
    <row r="147" spans="1:11" ht="15.75" customHeight="1" x14ac:dyDescent="0.3">
      <c r="A147" s="13">
        <v>2019</v>
      </c>
      <c r="B147" s="99">
        <v>828116</v>
      </c>
      <c r="C147" s="50"/>
      <c r="D147" s="50"/>
      <c r="E147" s="50"/>
      <c r="F147" s="50"/>
      <c r="G147" s="50"/>
      <c r="H147" s="50"/>
      <c r="K147" s="50"/>
    </row>
    <row r="148" spans="1:11" ht="15.75" customHeight="1" x14ac:dyDescent="0.3">
      <c r="A148" s="13">
        <v>2020</v>
      </c>
      <c r="B148" s="99">
        <v>877803</v>
      </c>
      <c r="C148" s="50"/>
      <c r="D148" s="50"/>
      <c r="E148" s="50"/>
      <c r="F148" s="50"/>
      <c r="G148" s="50"/>
      <c r="H148" s="50"/>
      <c r="K148" s="50"/>
    </row>
    <row r="149" spans="1:11" ht="15.75" customHeight="1" x14ac:dyDescent="0.3">
      <c r="A149" s="13">
        <v>2021</v>
      </c>
      <c r="B149" s="99">
        <v>908526</v>
      </c>
      <c r="C149" s="50"/>
      <c r="D149" s="50"/>
      <c r="E149" s="50"/>
      <c r="F149" s="50"/>
      <c r="G149" s="50"/>
      <c r="H149" s="50"/>
      <c r="K149" s="50"/>
    </row>
    <row r="150" spans="1:11" ht="15.75" customHeight="1" x14ac:dyDescent="0.3">
      <c r="A150" s="13">
        <v>2022</v>
      </c>
      <c r="B150" s="99">
        <v>1000000</v>
      </c>
      <c r="C150" s="50"/>
      <c r="D150" s="50"/>
      <c r="E150" s="50"/>
      <c r="F150" s="50"/>
      <c r="G150" s="50"/>
      <c r="H150" s="50"/>
      <c r="K150" s="50"/>
    </row>
    <row r="151" spans="1:11" ht="15.75" customHeight="1" x14ac:dyDescent="0.25">
      <c r="A151" s="50"/>
      <c r="B151" s="50"/>
      <c r="C151" s="50"/>
      <c r="D151" s="50"/>
      <c r="E151" s="50"/>
      <c r="F151" s="50"/>
      <c r="G151" s="50"/>
      <c r="H151" s="50"/>
      <c r="K151" s="50"/>
    </row>
    <row r="152" spans="1:11" ht="15.75" customHeight="1" x14ac:dyDescent="0.25">
      <c r="A152" s="50"/>
      <c r="B152" s="50"/>
      <c r="C152" s="50"/>
      <c r="D152" s="50"/>
      <c r="E152" s="50"/>
      <c r="F152" s="50"/>
      <c r="G152" s="50"/>
      <c r="H152" s="50"/>
      <c r="K152" s="50"/>
    </row>
    <row r="153" spans="1:11" ht="15.75" customHeight="1" x14ac:dyDescent="0.25">
      <c r="A153" s="50"/>
      <c r="B153" s="50"/>
      <c r="C153" s="50"/>
      <c r="D153" s="50"/>
      <c r="E153" s="50"/>
      <c r="F153" s="50"/>
      <c r="G153" s="50"/>
      <c r="H153" s="50"/>
      <c r="K153" s="50"/>
    </row>
    <row r="154" spans="1:11" ht="15.75" customHeight="1" x14ac:dyDescent="0.25">
      <c r="A154" s="50"/>
      <c r="B154" s="50"/>
      <c r="C154" s="50"/>
      <c r="D154" s="50"/>
      <c r="E154" s="50"/>
      <c r="F154" s="50"/>
      <c r="G154" s="50"/>
      <c r="H154" s="50"/>
      <c r="K154" s="50"/>
    </row>
    <row r="155" spans="1:11" ht="15.75" customHeight="1" x14ac:dyDescent="0.25">
      <c r="A155" s="50"/>
      <c r="B155" s="50"/>
      <c r="C155" s="50"/>
      <c r="D155" s="50"/>
      <c r="E155" s="50"/>
      <c r="F155" s="50"/>
      <c r="G155" s="50"/>
      <c r="H155" s="50"/>
      <c r="K155" s="50"/>
    </row>
    <row r="156" spans="1:11" ht="15.75" customHeight="1" x14ac:dyDescent="0.25">
      <c r="A156" s="50"/>
      <c r="B156" s="50"/>
      <c r="C156" s="50"/>
      <c r="D156" s="50"/>
      <c r="E156" s="50"/>
      <c r="F156" s="50"/>
      <c r="G156" s="50"/>
      <c r="H156" s="50"/>
      <c r="K156" s="50"/>
    </row>
    <row r="157" spans="1:11" ht="15.75" customHeight="1" x14ac:dyDescent="0.25">
      <c r="A157" s="50"/>
      <c r="B157" s="50"/>
      <c r="C157" s="50"/>
      <c r="D157" s="50"/>
      <c r="E157" s="50"/>
      <c r="F157" s="50"/>
      <c r="G157" s="50"/>
      <c r="H157" s="50"/>
      <c r="K157" s="50"/>
    </row>
    <row r="158" spans="1:11" ht="15.75" customHeight="1" x14ac:dyDescent="0.25">
      <c r="A158" s="50"/>
      <c r="B158" s="50"/>
      <c r="C158" s="50"/>
      <c r="D158" s="50"/>
      <c r="E158" s="50"/>
      <c r="F158" s="50"/>
      <c r="G158" s="50"/>
      <c r="H158" s="50"/>
      <c r="K158" s="50"/>
    </row>
    <row r="159" spans="1:11" ht="15.75" customHeight="1" x14ac:dyDescent="0.25">
      <c r="A159" s="50"/>
      <c r="B159" s="50"/>
      <c r="C159" s="50"/>
      <c r="D159" s="50"/>
      <c r="E159" s="50"/>
      <c r="F159" s="50"/>
      <c r="G159" s="50"/>
      <c r="H159" s="50"/>
      <c r="K159" s="50"/>
    </row>
    <row r="160" spans="1:11" ht="15.75" customHeight="1" x14ac:dyDescent="0.25">
      <c r="A160" s="50"/>
      <c r="B160" s="50"/>
      <c r="C160" s="50"/>
      <c r="D160" s="50"/>
      <c r="E160" s="50"/>
      <c r="F160" s="50"/>
      <c r="G160" s="50"/>
      <c r="H160" s="50"/>
      <c r="K160" s="50"/>
    </row>
    <row r="161" spans="1:11" ht="15.75" customHeight="1" x14ac:dyDescent="0.25">
      <c r="A161" s="50"/>
      <c r="B161" s="50"/>
      <c r="C161" s="50"/>
      <c r="D161" s="50"/>
      <c r="E161" s="50"/>
      <c r="F161" s="50"/>
      <c r="G161" s="50"/>
      <c r="H161" s="50"/>
      <c r="K161" s="50"/>
    </row>
    <row r="162" spans="1:11" ht="15.75" customHeight="1" x14ac:dyDescent="0.25">
      <c r="A162" s="50"/>
      <c r="B162" s="50"/>
      <c r="C162" s="50"/>
      <c r="D162" s="50"/>
      <c r="E162" s="50"/>
      <c r="F162" s="50"/>
      <c r="G162" s="50"/>
      <c r="H162" s="50"/>
      <c r="K162" s="50"/>
    </row>
    <row r="163" spans="1:11" ht="15.75" customHeight="1" x14ac:dyDescent="0.25">
      <c r="A163" s="50"/>
      <c r="B163" s="50"/>
      <c r="C163" s="50"/>
      <c r="D163" s="50"/>
      <c r="E163" s="50"/>
      <c r="F163" s="50"/>
      <c r="G163" s="50"/>
      <c r="H163" s="50"/>
      <c r="K163" s="50"/>
    </row>
    <row r="164" spans="1:11" ht="15.75" customHeight="1" x14ac:dyDescent="0.25">
      <c r="A164" s="50"/>
      <c r="B164" s="50"/>
      <c r="C164" s="50"/>
      <c r="D164" s="50"/>
      <c r="E164" s="50"/>
      <c r="F164" s="50"/>
      <c r="G164" s="50"/>
      <c r="H164" s="50"/>
      <c r="K164" s="50"/>
    </row>
    <row r="165" spans="1:11" ht="15.75" customHeight="1" x14ac:dyDescent="0.25">
      <c r="A165" s="50"/>
      <c r="B165" s="50"/>
      <c r="C165" s="50"/>
      <c r="D165" s="50"/>
      <c r="E165" s="50"/>
      <c r="F165" s="50"/>
      <c r="G165" s="50"/>
      <c r="H165" s="50"/>
      <c r="K165" s="50"/>
    </row>
    <row r="166" spans="1:11" ht="15.75" customHeight="1" x14ac:dyDescent="0.25">
      <c r="A166" s="50"/>
      <c r="B166" s="50"/>
      <c r="C166" s="50"/>
      <c r="D166" s="50"/>
      <c r="E166" s="50"/>
      <c r="F166" s="50"/>
      <c r="G166" s="50"/>
      <c r="H166" s="50"/>
      <c r="K166" s="50"/>
    </row>
    <row r="167" spans="1:11" ht="15.75" customHeight="1" x14ac:dyDescent="0.25">
      <c r="A167" s="50"/>
      <c r="B167" s="50"/>
      <c r="C167" s="50"/>
      <c r="D167" s="50"/>
      <c r="E167" s="50"/>
      <c r="F167" s="50"/>
      <c r="G167" s="50"/>
      <c r="H167" s="50"/>
      <c r="K167" s="50"/>
    </row>
    <row r="168" spans="1:11" ht="15.75" customHeight="1" x14ac:dyDescent="0.25">
      <c r="A168" s="50"/>
      <c r="B168" s="50"/>
      <c r="C168" s="50"/>
      <c r="D168" s="50"/>
      <c r="E168" s="50"/>
      <c r="F168" s="50"/>
      <c r="G168" s="50"/>
      <c r="H168" s="50"/>
      <c r="K168" s="50"/>
    </row>
    <row r="169" spans="1:11" ht="15.75" customHeight="1" x14ac:dyDescent="0.25">
      <c r="A169" s="50"/>
      <c r="B169" s="50"/>
      <c r="C169" s="50"/>
      <c r="D169" s="50"/>
      <c r="E169" s="50"/>
      <c r="F169" s="50"/>
      <c r="G169" s="50"/>
      <c r="H169" s="50"/>
      <c r="K169" s="50"/>
    </row>
    <row r="170" spans="1:11" ht="15.75" customHeight="1" x14ac:dyDescent="0.25">
      <c r="A170" s="50"/>
      <c r="B170" s="50"/>
      <c r="C170" s="50"/>
      <c r="D170" s="50"/>
      <c r="E170" s="50"/>
      <c r="F170" s="50"/>
      <c r="G170" s="50"/>
      <c r="H170" s="50"/>
      <c r="K170" s="50"/>
    </row>
    <row r="171" spans="1:11" ht="15.75" customHeight="1" x14ac:dyDescent="0.25">
      <c r="A171" s="50"/>
      <c r="B171" s="50"/>
      <c r="C171" s="50"/>
      <c r="D171" s="50"/>
      <c r="E171" s="50"/>
      <c r="F171" s="50"/>
      <c r="G171" s="50"/>
      <c r="H171" s="50"/>
      <c r="K171" s="50"/>
    </row>
    <row r="172" spans="1:11" ht="15.75" customHeight="1" x14ac:dyDescent="0.25">
      <c r="A172" s="50"/>
      <c r="B172" s="50"/>
      <c r="C172" s="50"/>
      <c r="D172" s="50"/>
      <c r="E172" s="50"/>
      <c r="F172" s="50"/>
      <c r="G172" s="50"/>
      <c r="H172" s="50"/>
      <c r="K172" s="50"/>
    </row>
    <row r="173" spans="1:11" ht="15.75" customHeight="1" x14ac:dyDescent="0.25">
      <c r="A173" s="50"/>
      <c r="B173" s="50"/>
      <c r="C173" s="50"/>
      <c r="D173" s="50"/>
      <c r="E173" s="50"/>
      <c r="F173" s="50"/>
      <c r="G173" s="50"/>
      <c r="H173" s="50"/>
      <c r="K173" s="50"/>
    </row>
    <row r="174" spans="1:11" ht="15.75" customHeight="1" x14ac:dyDescent="0.25">
      <c r="A174" s="50"/>
      <c r="B174" s="50"/>
      <c r="C174" s="50"/>
      <c r="D174" s="50"/>
      <c r="E174" s="50"/>
      <c r="F174" s="50"/>
      <c r="G174" s="50"/>
      <c r="H174" s="50"/>
      <c r="K174" s="50"/>
    </row>
    <row r="175" spans="1:11" ht="15.75" customHeight="1" x14ac:dyDescent="0.25">
      <c r="A175" s="50"/>
      <c r="B175" s="50"/>
      <c r="C175" s="50"/>
      <c r="D175" s="50"/>
      <c r="E175" s="50"/>
      <c r="F175" s="50"/>
      <c r="G175" s="50"/>
      <c r="H175" s="50"/>
      <c r="K175" s="50"/>
    </row>
    <row r="176" spans="1:11" ht="15.75" customHeight="1" x14ac:dyDescent="0.25">
      <c r="A176" s="50"/>
      <c r="B176" s="50"/>
      <c r="C176" s="50"/>
      <c r="D176" s="50"/>
      <c r="E176" s="50"/>
      <c r="F176" s="50"/>
      <c r="G176" s="50"/>
      <c r="H176" s="50"/>
      <c r="K176" s="50"/>
    </row>
    <row r="177" spans="1:11" ht="15.75" customHeight="1" x14ac:dyDescent="0.25">
      <c r="A177" s="50"/>
      <c r="B177" s="50"/>
      <c r="C177" s="50"/>
      <c r="D177" s="50"/>
      <c r="E177" s="50"/>
      <c r="F177" s="50"/>
      <c r="G177" s="50"/>
      <c r="H177" s="50"/>
      <c r="K177" s="50"/>
    </row>
    <row r="178" spans="1:11" ht="15.75" customHeight="1" x14ac:dyDescent="0.25">
      <c r="A178" s="50"/>
      <c r="B178" s="50"/>
      <c r="C178" s="50"/>
      <c r="D178" s="50"/>
      <c r="E178" s="50"/>
      <c r="F178" s="50"/>
      <c r="G178" s="50"/>
      <c r="H178" s="50"/>
      <c r="K178" s="50"/>
    </row>
    <row r="179" spans="1:11" ht="15.75" customHeight="1" x14ac:dyDescent="0.25">
      <c r="A179" s="50"/>
      <c r="B179" s="50"/>
      <c r="C179" s="50"/>
      <c r="D179" s="50"/>
      <c r="E179" s="50"/>
      <c r="F179" s="50"/>
      <c r="G179" s="50"/>
      <c r="H179" s="50"/>
      <c r="K179" s="50"/>
    </row>
    <row r="180" spans="1:11" ht="15.75" customHeight="1" x14ac:dyDescent="0.25">
      <c r="A180" s="50"/>
      <c r="B180" s="50"/>
      <c r="C180" s="50"/>
      <c r="D180" s="50"/>
      <c r="E180" s="50"/>
      <c r="F180" s="50"/>
      <c r="G180" s="50"/>
      <c r="H180" s="50"/>
      <c r="K180" s="50"/>
    </row>
    <row r="181" spans="1:11" ht="15.75" customHeight="1" x14ac:dyDescent="0.25">
      <c r="A181" s="50"/>
      <c r="B181" s="50"/>
      <c r="C181" s="50"/>
      <c r="D181" s="50"/>
      <c r="E181" s="50"/>
      <c r="F181" s="50"/>
      <c r="G181" s="50"/>
      <c r="H181" s="50"/>
      <c r="K181" s="50"/>
    </row>
    <row r="182" spans="1:11" ht="15.75" customHeight="1" x14ac:dyDescent="0.25">
      <c r="A182" s="50"/>
      <c r="B182" s="50"/>
      <c r="C182" s="50"/>
      <c r="D182" s="50"/>
      <c r="E182" s="50"/>
      <c r="F182" s="50"/>
      <c r="G182" s="50"/>
      <c r="H182" s="50"/>
      <c r="K182" s="50"/>
    </row>
    <row r="183" spans="1:11" ht="15.75" customHeight="1" x14ac:dyDescent="0.25">
      <c r="A183" s="50"/>
      <c r="B183" s="50"/>
      <c r="C183" s="50"/>
      <c r="D183" s="50"/>
      <c r="E183" s="50"/>
      <c r="F183" s="50"/>
      <c r="G183" s="50"/>
      <c r="H183" s="50"/>
      <c r="K183" s="50"/>
    </row>
    <row r="184" spans="1:11" ht="15.75" customHeight="1" x14ac:dyDescent="0.25">
      <c r="A184" s="50"/>
      <c r="B184" s="50"/>
      <c r="C184" s="50"/>
      <c r="D184" s="50"/>
      <c r="E184" s="50"/>
      <c r="F184" s="50"/>
      <c r="G184" s="50"/>
      <c r="H184" s="50"/>
      <c r="K184" s="50"/>
    </row>
    <row r="185" spans="1:11" ht="15.75" customHeight="1" x14ac:dyDescent="0.25">
      <c r="A185" s="50"/>
      <c r="B185" s="50"/>
      <c r="C185" s="50"/>
      <c r="D185" s="50"/>
      <c r="E185" s="50"/>
      <c r="F185" s="50"/>
      <c r="G185" s="50"/>
      <c r="H185" s="50"/>
      <c r="K185" s="50"/>
    </row>
    <row r="186" spans="1:11" ht="15.75" customHeight="1" x14ac:dyDescent="0.25">
      <c r="A186" s="50"/>
      <c r="B186" s="50"/>
      <c r="C186" s="50"/>
      <c r="D186" s="50"/>
      <c r="E186" s="50"/>
      <c r="F186" s="50"/>
      <c r="G186" s="50"/>
      <c r="H186" s="50"/>
      <c r="K186" s="50"/>
    </row>
    <row r="187" spans="1:11" ht="15.75" customHeight="1" x14ac:dyDescent="0.25">
      <c r="A187" s="50"/>
      <c r="B187" s="50"/>
      <c r="C187" s="50"/>
      <c r="D187" s="50"/>
      <c r="E187" s="50"/>
      <c r="F187" s="50"/>
      <c r="G187" s="50"/>
      <c r="H187" s="50"/>
      <c r="K187" s="50"/>
    </row>
    <row r="188" spans="1:11" ht="15.75" customHeight="1" x14ac:dyDescent="0.25">
      <c r="A188" s="50"/>
      <c r="B188" s="50"/>
      <c r="C188" s="50"/>
      <c r="D188" s="50"/>
      <c r="E188" s="50"/>
      <c r="F188" s="50"/>
      <c r="G188" s="50"/>
      <c r="H188" s="50"/>
      <c r="K188" s="50"/>
    </row>
    <row r="189" spans="1:11" ht="15.75" customHeight="1" x14ac:dyDescent="0.25">
      <c r="A189" s="50"/>
      <c r="B189" s="50"/>
      <c r="C189" s="50"/>
      <c r="D189" s="50"/>
      <c r="E189" s="50"/>
      <c r="F189" s="50"/>
      <c r="G189" s="50"/>
      <c r="H189" s="50"/>
      <c r="K189" s="50"/>
    </row>
    <row r="190" spans="1:11" ht="15.75" customHeight="1" x14ac:dyDescent="0.25">
      <c r="A190" s="50"/>
      <c r="B190" s="50"/>
      <c r="C190" s="50"/>
      <c r="D190" s="50"/>
      <c r="E190" s="50"/>
      <c r="F190" s="50"/>
      <c r="G190" s="50"/>
      <c r="H190" s="50"/>
      <c r="K190" s="50"/>
    </row>
    <row r="191" spans="1:11" ht="15.75" customHeight="1" x14ac:dyDescent="0.25">
      <c r="A191" s="50"/>
      <c r="B191" s="50"/>
      <c r="C191" s="50"/>
      <c r="D191" s="50"/>
      <c r="E191" s="50"/>
      <c r="F191" s="50"/>
      <c r="G191" s="50"/>
      <c r="H191" s="50"/>
      <c r="K191" s="50"/>
    </row>
    <row r="192" spans="1:11" ht="15.75" customHeight="1" x14ac:dyDescent="0.25">
      <c r="A192" s="50"/>
      <c r="B192" s="50"/>
      <c r="C192" s="50"/>
      <c r="D192" s="50"/>
      <c r="E192" s="50"/>
      <c r="F192" s="50"/>
      <c r="G192" s="50"/>
      <c r="H192" s="50"/>
      <c r="K192" s="50"/>
    </row>
    <row r="193" spans="1:11" ht="15.75" customHeight="1" x14ac:dyDescent="0.25">
      <c r="A193" s="50"/>
      <c r="B193" s="50"/>
      <c r="C193" s="50"/>
      <c r="D193" s="50"/>
      <c r="E193" s="50"/>
      <c r="F193" s="50"/>
      <c r="G193" s="50"/>
      <c r="H193" s="50"/>
      <c r="K193" s="50"/>
    </row>
    <row r="194" spans="1:11" ht="15.75" customHeight="1" x14ac:dyDescent="0.25">
      <c r="A194" s="50"/>
      <c r="B194" s="50"/>
      <c r="C194" s="50"/>
      <c r="D194" s="50"/>
      <c r="E194" s="50"/>
      <c r="F194" s="50"/>
      <c r="G194" s="50"/>
      <c r="H194" s="50"/>
      <c r="K194" s="50"/>
    </row>
    <row r="195" spans="1:11" ht="15.75" customHeight="1" x14ac:dyDescent="0.25">
      <c r="A195" s="50"/>
      <c r="B195" s="50"/>
      <c r="C195" s="50"/>
      <c r="D195" s="50"/>
      <c r="E195" s="50"/>
      <c r="F195" s="50"/>
      <c r="G195" s="50"/>
      <c r="H195" s="50"/>
      <c r="K195" s="50"/>
    </row>
    <row r="196" spans="1:11" ht="15.75" customHeight="1" x14ac:dyDescent="0.25">
      <c r="A196" s="50"/>
      <c r="B196" s="50"/>
      <c r="C196" s="50"/>
      <c r="D196" s="50"/>
      <c r="E196" s="50"/>
      <c r="F196" s="50"/>
      <c r="G196" s="50"/>
      <c r="H196" s="50"/>
      <c r="K196" s="50"/>
    </row>
    <row r="197" spans="1:11" ht="15.75" customHeight="1" x14ac:dyDescent="0.25">
      <c r="A197" s="50"/>
      <c r="B197" s="50"/>
      <c r="C197" s="50"/>
      <c r="D197" s="50"/>
      <c r="E197" s="50"/>
      <c r="F197" s="50"/>
      <c r="G197" s="50"/>
      <c r="H197" s="50"/>
      <c r="K197" s="50"/>
    </row>
    <row r="198" spans="1:11" ht="15.75" customHeight="1" x14ac:dyDescent="0.25">
      <c r="A198" s="50"/>
      <c r="B198" s="50"/>
      <c r="C198" s="50"/>
      <c r="D198" s="50"/>
      <c r="E198" s="50"/>
      <c r="F198" s="50"/>
      <c r="G198" s="50"/>
      <c r="H198" s="50"/>
      <c r="K198" s="50"/>
    </row>
    <row r="199" spans="1:11" ht="15.75" customHeight="1" x14ac:dyDescent="0.25">
      <c r="A199" s="50"/>
      <c r="B199" s="50"/>
      <c r="C199" s="50"/>
      <c r="D199" s="50"/>
      <c r="E199" s="50"/>
      <c r="F199" s="50"/>
      <c r="G199" s="50"/>
      <c r="H199" s="50"/>
      <c r="K199" s="50"/>
    </row>
    <row r="200" spans="1:11" ht="15.75" customHeight="1" x14ac:dyDescent="0.25">
      <c r="A200" s="50"/>
      <c r="B200" s="50"/>
      <c r="C200" s="50"/>
      <c r="D200" s="50"/>
      <c r="E200" s="50"/>
      <c r="F200" s="50"/>
      <c r="G200" s="50"/>
      <c r="H200" s="50"/>
      <c r="K200" s="50"/>
    </row>
    <row r="201" spans="1:11" ht="15.75" customHeight="1" x14ac:dyDescent="0.25">
      <c r="A201" s="50"/>
      <c r="B201" s="50"/>
      <c r="C201" s="50"/>
      <c r="D201" s="50"/>
      <c r="E201" s="50"/>
      <c r="F201" s="50"/>
      <c r="G201" s="50"/>
      <c r="H201" s="50"/>
      <c r="K201" s="50"/>
    </row>
    <row r="202" spans="1:11" ht="15.75" customHeight="1" x14ac:dyDescent="0.25">
      <c r="A202" s="50"/>
      <c r="B202" s="50"/>
      <c r="C202" s="50"/>
      <c r="D202" s="50"/>
      <c r="E202" s="50"/>
      <c r="F202" s="50"/>
      <c r="G202" s="50"/>
      <c r="H202" s="50"/>
      <c r="K202" s="50"/>
    </row>
    <row r="203" spans="1:11" ht="15.75" customHeight="1" x14ac:dyDescent="0.25">
      <c r="A203" s="50"/>
      <c r="B203" s="50"/>
      <c r="C203" s="50"/>
      <c r="D203" s="50"/>
      <c r="E203" s="50"/>
      <c r="F203" s="50"/>
      <c r="G203" s="50"/>
      <c r="H203" s="50"/>
      <c r="K203" s="50"/>
    </row>
    <row r="204" spans="1:11" ht="15.75" customHeight="1" x14ac:dyDescent="0.25">
      <c r="A204" s="50"/>
      <c r="B204" s="50"/>
      <c r="C204" s="50"/>
      <c r="D204" s="50"/>
      <c r="E204" s="50"/>
      <c r="F204" s="50"/>
      <c r="G204" s="50"/>
      <c r="H204" s="50"/>
      <c r="K204" s="50"/>
    </row>
    <row r="205" spans="1:11" ht="15.75" customHeight="1" x14ac:dyDescent="0.25">
      <c r="A205" s="50"/>
      <c r="B205" s="50"/>
      <c r="C205" s="50"/>
      <c r="D205" s="50"/>
      <c r="E205" s="50"/>
      <c r="F205" s="50"/>
      <c r="G205" s="50"/>
      <c r="H205" s="50"/>
      <c r="K205" s="50"/>
    </row>
    <row r="206" spans="1:11" ht="15.75" customHeight="1" x14ac:dyDescent="0.25">
      <c r="A206" s="50"/>
      <c r="B206" s="50"/>
      <c r="C206" s="50"/>
      <c r="D206" s="50"/>
      <c r="E206" s="50"/>
      <c r="F206" s="50"/>
      <c r="G206" s="50"/>
      <c r="H206" s="50"/>
      <c r="K206" s="50"/>
    </row>
    <row r="207" spans="1:11" ht="15.75" customHeight="1" x14ac:dyDescent="0.25">
      <c r="A207" s="50"/>
      <c r="B207" s="50"/>
      <c r="C207" s="50"/>
      <c r="D207" s="50"/>
      <c r="E207" s="50"/>
      <c r="F207" s="50"/>
      <c r="G207" s="50"/>
      <c r="H207" s="50"/>
      <c r="K207" s="50"/>
    </row>
    <row r="208" spans="1:11" ht="15.75" customHeight="1" x14ac:dyDescent="0.25">
      <c r="A208" s="50"/>
      <c r="B208" s="50"/>
      <c r="C208" s="50"/>
      <c r="D208" s="50"/>
      <c r="E208" s="50"/>
      <c r="F208" s="50"/>
      <c r="G208" s="50"/>
      <c r="H208" s="50"/>
      <c r="K208" s="50"/>
    </row>
    <row r="209" spans="1:11" ht="15.75" customHeight="1" x14ac:dyDescent="0.25">
      <c r="A209" s="50"/>
      <c r="B209" s="50"/>
      <c r="C209" s="50"/>
      <c r="D209" s="50"/>
      <c r="E209" s="50"/>
      <c r="F209" s="50"/>
      <c r="G209" s="50"/>
      <c r="H209" s="50"/>
      <c r="K209" s="50"/>
    </row>
    <row r="210" spans="1:11" ht="15.75" customHeight="1" x14ac:dyDescent="0.25">
      <c r="A210" s="50"/>
      <c r="B210" s="50"/>
      <c r="C210" s="50"/>
      <c r="D210" s="50"/>
      <c r="E210" s="50"/>
      <c r="F210" s="50"/>
      <c r="G210" s="50"/>
      <c r="H210" s="50"/>
      <c r="K210" s="50"/>
    </row>
    <row r="211" spans="1:11" ht="15.75" customHeight="1" x14ac:dyDescent="0.25">
      <c r="A211" s="50"/>
      <c r="B211" s="50"/>
      <c r="C211" s="50"/>
      <c r="D211" s="50"/>
      <c r="E211" s="50"/>
      <c r="F211" s="50"/>
      <c r="G211" s="50"/>
      <c r="H211" s="50"/>
      <c r="K211" s="50"/>
    </row>
    <row r="212" spans="1:11" ht="15.75" customHeight="1" x14ac:dyDescent="0.25">
      <c r="A212" s="50"/>
      <c r="B212" s="50"/>
      <c r="C212" s="50"/>
      <c r="D212" s="50"/>
      <c r="E212" s="50"/>
      <c r="F212" s="50"/>
      <c r="G212" s="50"/>
      <c r="H212" s="50"/>
      <c r="K212" s="50"/>
    </row>
    <row r="213" spans="1:11" ht="15.75" customHeight="1" x14ac:dyDescent="0.25">
      <c r="A213" s="50"/>
      <c r="B213" s="50"/>
      <c r="C213" s="50"/>
      <c r="D213" s="50"/>
      <c r="E213" s="50"/>
      <c r="F213" s="50"/>
      <c r="G213" s="50"/>
      <c r="H213" s="50"/>
      <c r="K213" s="50"/>
    </row>
    <row r="214" spans="1:11" ht="15.75" customHeight="1" x14ac:dyDescent="0.25">
      <c r="A214" s="50"/>
      <c r="B214" s="50"/>
      <c r="C214" s="50"/>
      <c r="D214" s="50"/>
      <c r="E214" s="50"/>
      <c r="F214" s="50"/>
      <c r="G214" s="50"/>
      <c r="H214" s="50"/>
      <c r="K214" s="50"/>
    </row>
    <row r="215" spans="1:11" ht="15.75" customHeight="1" x14ac:dyDescent="0.25">
      <c r="A215" s="50"/>
      <c r="B215" s="50"/>
      <c r="C215" s="50"/>
      <c r="D215" s="50"/>
      <c r="E215" s="50"/>
      <c r="F215" s="50"/>
      <c r="G215" s="50"/>
      <c r="H215" s="50"/>
      <c r="K215" s="50"/>
    </row>
    <row r="216" spans="1:11" ht="15.75" customHeight="1" x14ac:dyDescent="0.25">
      <c r="A216" s="50"/>
      <c r="B216" s="50"/>
      <c r="C216" s="50"/>
      <c r="D216" s="50"/>
      <c r="E216" s="50"/>
      <c r="F216" s="50"/>
      <c r="G216" s="50"/>
      <c r="H216" s="50"/>
      <c r="K216" s="50"/>
    </row>
    <row r="217" spans="1:11" ht="15.75" customHeight="1" x14ac:dyDescent="0.25">
      <c r="A217" s="50"/>
      <c r="B217" s="50"/>
      <c r="C217" s="50"/>
      <c r="D217" s="50"/>
      <c r="E217" s="50"/>
      <c r="F217" s="50"/>
      <c r="G217" s="50"/>
      <c r="H217" s="50"/>
      <c r="K217" s="50"/>
    </row>
    <row r="218" spans="1:11" ht="15.75" customHeight="1" x14ac:dyDescent="0.25">
      <c r="A218" s="50"/>
      <c r="B218" s="50"/>
      <c r="C218" s="50"/>
      <c r="D218" s="50"/>
      <c r="E218" s="50"/>
      <c r="F218" s="50"/>
      <c r="G218" s="50"/>
      <c r="H218" s="50"/>
      <c r="K218" s="50"/>
    </row>
    <row r="219" spans="1:11" ht="15.75" customHeight="1" x14ac:dyDescent="0.25">
      <c r="A219" s="50"/>
      <c r="B219" s="50"/>
      <c r="C219" s="50"/>
      <c r="D219" s="50"/>
      <c r="E219" s="50"/>
      <c r="F219" s="50"/>
      <c r="G219" s="50"/>
      <c r="H219" s="50"/>
      <c r="K219" s="50"/>
    </row>
    <row r="220" spans="1:11" ht="15.75" customHeight="1" x14ac:dyDescent="0.25">
      <c r="A220" s="50"/>
      <c r="B220" s="50"/>
      <c r="C220" s="50"/>
      <c r="D220" s="50"/>
      <c r="E220" s="50"/>
      <c r="F220" s="50"/>
      <c r="G220" s="50"/>
      <c r="H220" s="50"/>
      <c r="K220" s="50"/>
    </row>
    <row r="221" spans="1:11" ht="15.75" customHeight="1" x14ac:dyDescent="0.25">
      <c r="A221" s="50"/>
      <c r="B221" s="50"/>
      <c r="C221" s="50"/>
      <c r="D221" s="50"/>
      <c r="E221" s="50"/>
      <c r="F221" s="50"/>
      <c r="G221" s="50"/>
      <c r="H221" s="50"/>
      <c r="K221" s="50"/>
    </row>
    <row r="222" spans="1:11" ht="15.75" customHeight="1" x14ac:dyDescent="0.25">
      <c r="A222" s="50"/>
      <c r="B222" s="50"/>
      <c r="C222" s="50"/>
      <c r="D222" s="50"/>
      <c r="E222" s="50"/>
      <c r="F222" s="50"/>
      <c r="G222" s="50"/>
      <c r="H222" s="50"/>
      <c r="K222" s="50"/>
    </row>
    <row r="223" spans="1:11" ht="15.75" customHeight="1" x14ac:dyDescent="0.25">
      <c r="A223" s="50"/>
      <c r="B223" s="50"/>
      <c r="C223" s="50"/>
      <c r="D223" s="50"/>
      <c r="E223" s="50"/>
      <c r="F223" s="50"/>
      <c r="G223" s="50"/>
      <c r="H223" s="50"/>
      <c r="K223" s="50"/>
    </row>
    <row r="224" spans="1:11" ht="15.75" customHeight="1" x14ac:dyDescent="0.25">
      <c r="A224" s="50"/>
      <c r="B224" s="50"/>
      <c r="C224" s="50"/>
      <c r="D224" s="50"/>
      <c r="E224" s="50"/>
      <c r="F224" s="50"/>
      <c r="G224" s="50"/>
      <c r="H224" s="50"/>
      <c r="K224" s="50"/>
    </row>
    <row r="225" spans="1:11" ht="15.75" customHeight="1" x14ac:dyDescent="0.25">
      <c r="A225" s="50"/>
      <c r="B225" s="50"/>
      <c r="C225" s="50"/>
      <c r="D225" s="50"/>
      <c r="E225" s="50"/>
      <c r="F225" s="50"/>
      <c r="G225" s="50"/>
      <c r="H225" s="50"/>
      <c r="K225" s="50"/>
    </row>
    <row r="226" spans="1:11" ht="15.75" customHeight="1" x14ac:dyDescent="0.25">
      <c r="A226" s="50"/>
      <c r="B226" s="50"/>
      <c r="C226" s="50"/>
      <c r="D226" s="50"/>
      <c r="E226" s="50"/>
      <c r="F226" s="50"/>
      <c r="G226" s="50"/>
      <c r="H226" s="50"/>
      <c r="K226" s="50"/>
    </row>
    <row r="227" spans="1:11" ht="15.75" customHeight="1" x14ac:dyDescent="0.25">
      <c r="A227" s="50"/>
      <c r="B227" s="50"/>
      <c r="C227" s="50"/>
      <c r="D227" s="50"/>
      <c r="E227" s="50"/>
      <c r="F227" s="50"/>
      <c r="G227" s="50"/>
      <c r="H227" s="50"/>
      <c r="K227" s="50"/>
    </row>
    <row r="228" spans="1:11" ht="15.75" customHeight="1" x14ac:dyDescent="0.25">
      <c r="A228" s="50"/>
      <c r="B228" s="50"/>
      <c r="C228" s="50"/>
      <c r="D228" s="50"/>
      <c r="E228" s="50"/>
      <c r="F228" s="50"/>
      <c r="G228" s="50"/>
      <c r="H228" s="50"/>
      <c r="K228" s="50"/>
    </row>
    <row r="229" spans="1:11" ht="15.75" customHeight="1" x14ac:dyDescent="0.25">
      <c r="A229" s="50"/>
      <c r="B229" s="50"/>
      <c r="C229" s="50"/>
      <c r="D229" s="50"/>
      <c r="E229" s="50"/>
      <c r="F229" s="50"/>
      <c r="G229" s="50"/>
      <c r="H229" s="50"/>
      <c r="K229" s="50"/>
    </row>
    <row r="230" spans="1:11" ht="15.75" customHeight="1" x14ac:dyDescent="0.25">
      <c r="A230" s="50"/>
      <c r="B230" s="50"/>
      <c r="C230" s="50"/>
      <c r="D230" s="50"/>
      <c r="E230" s="50"/>
      <c r="F230" s="50"/>
      <c r="G230" s="50"/>
      <c r="H230" s="50"/>
      <c r="K230" s="50"/>
    </row>
    <row r="231" spans="1:11" ht="15.75" customHeight="1" x14ac:dyDescent="0.25">
      <c r="A231" s="50"/>
      <c r="B231" s="50"/>
      <c r="C231" s="50"/>
      <c r="D231" s="50"/>
      <c r="E231" s="50"/>
      <c r="F231" s="50"/>
      <c r="G231" s="50"/>
      <c r="H231" s="50"/>
      <c r="K231" s="50"/>
    </row>
    <row r="232" spans="1:11" ht="15.75" customHeight="1" x14ac:dyDescent="0.25">
      <c r="A232" s="50"/>
      <c r="B232" s="50"/>
      <c r="C232" s="50"/>
      <c r="D232" s="50"/>
      <c r="E232" s="50"/>
      <c r="F232" s="50"/>
      <c r="G232" s="50"/>
      <c r="H232" s="50"/>
      <c r="K232" s="50"/>
    </row>
    <row r="233" spans="1:11" ht="15.75" customHeight="1" x14ac:dyDescent="0.25">
      <c r="A233" s="50"/>
      <c r="B233" s="50"/>
      <c r="C233" s="50"/>
      <c r="D233" s="50"/>
      <c r="E233" s="50"/>
      <c r="F233" s="50"/>
      <c r="G233" s="50"/>
      <c r="H233" s="50"/>
      <c r="K233" s="50"/>
    </row>
    <row r="234" spans="1:11" ht="15.75" customHeight="1" x14ac:dyDescent="0.25">
      <c r="A234" s="50"/>
      <c r="B234" s="50"/>
      <c r="C234" s="50"/>
      <c r="D234" s="50"/>
      <c r="E234" s="50"/>
      <c r="F234" s="50"/>
      <c r="G234" s="50"/>
      <c r="H234" s="50"/>
      <c r="K234" s="50"/>
    </row>
    <row r="235" spans="1:11" ht="15.75" customHeight="1" x14ac:dyDescent="0.25">
      <c r="A235" s="50"/>
      <c r="B235" s="50"/>
      <c r="C235" s="50"/>
      <c r="D235" s="50"/>
      <c r="E235" s="50"/>
      <c r="F235" s="50"/>
      <c r="G235" s="50"/>
      <c r="H235" s="50"/>
      <c r="K235" s="50"/>
    </row>
    <row r="236" spans="1:11" ht="15.75" customHeight="1" x14ac:dyDescent="0.25">
      <c r="A236" s="50"/>
      <c r="B236" s="50"/>
      <c r="C236" s="50"/>
      <c r="D236" s="50"/>
      <c r="E236" s="50"/>
      <c r="F236" s="50"/>
      <c r="G236" s="50"/>
      <c r="H236" s="50"/>
      <c r="K236" s="50"/>
    </row>
    <row r="237" spans="1:11" ht="15.75" customHeight="1" x14ac:dyDescent="0.25">
      <c r="A237" s="50"/>
      <c r="B237" s="50"/>
      <c r="C237" s="50"/>
      <c r="D237" s="50"/>
      <c r="E237" s="50"/>
      <c r="F237" s="50"/>
      <c r="G237" s="50"/>
      <c r="H237" s="50"/>
      <c r="K237" s="50"/>
    </row>
    <row r="238" spans="1:11" ht="15.75" customHeight="1" x14ac:dyDescent="0.25">
      <c r="A238" s="50"/>
      <c r="B238" s="50"/>
      <c r="C238" s="50"/>
      <c r="D238" s="50"/>
      <c r="E238" s="50"/>
      <c r="F238" s="50"/>
      <c r="G238" s="50"/>
      <c r="H238" s="50"/>
      <c r="K238" s="50"/>
    </row>
    <row r="239" spans="1:11" ht="15.75" customHeight="1" x14ac:dyDescent="0.25">
      <c r="A239" s="50"/>
      <c r="B239" s="50"/>
      <c r="C239" s="50"/>
      <c r="D239" s="50"/>
      <c r="E239" s="50"/>
      <c r="F239" s="50"/>
      <c r="G239" s="50"/>
      <c r="H239" s="50"/>
      <c r="K239" s="50"/>
    </row>
    <row r="240" spans="1:11" ht="15.75" customHeight="1" x14ac:dyDescent="0.25">
      <c r="A240" s="50"/>
      <c r="B240" s="50"/>
      <c r="C240" s="50"/>
      <c r="D240" s="50"/>
      <c r="E240" s="50"/>
      <c r="F240" s="50"/>
      <c r="G240" s="50"/>
      <c r="H240" s="50"/>
      <c r="K240" s="50"/>
    </row>
    <row r="241" spans="1:11" ht="15.75" customHeight="1" x14ac:dyDescent="0.25">
      <c r="A241" s="50"/>
      <c r="B241" s="50"/>
      <c r="C241" s="50"/>
      <c r="D241" s="50"/>
      <c r="E241" s="50"/>
      <c r="F241" s="50"/>
      <c r="G241" s="50"/>
      <c r="H241" s="50"/>
      <c r="K241" s="50"/>
    </row>
    <row r="242" spans="1:11" ht="15.75" customHeight="1" x14ac:dyDescent="0.25">
      <c r="A242" s="50"/>
      <c r="B242" s="50"/>
      <c r="C242" s="50"/>
      <c r="D242" s="50"/>
      <c r="E242" s="50"/>
      <c r="F242" s="50"/>
      <c r="G242" s="50"/>
      <c r="H242" s="50"/>
      <c r="K242" s="50"/>
    </row>
    <row r="243" spans="1:11" ht="15.75" customHeight="1" x14ac:dyDescent="0.25">
      <c r="A243" s="50"/>
      <c r="B243" s="50"/>
      <c r="C243" s="50"/>
      <c r="D243" s="50"/>
      <c r="E243" s="50"/>
      <c r="F243" s="50"/>
      <c r="G243" s="50"/>
      <c r="H243" s="50"/>
      <c r="K243" s="50"/>
    </row>
    <row r="244" spans="1:11" ht="15.75" customHeight="1" x14ac:dyDescent="0.25">
      <c r="A244" s="50"/>
      <c r="B244" s="50"/>
      <c r="C244" s="50"/>
      <c r="D244" s="50"/>
      <c r="E244" s="50"/>
      <c r="F244" s="50"/>
      <c r="G244" s="50"/>
      <c r="H244" s="50"/>
      <c r="K244" s="50"/>
    </row>
    <row r="245" spans="1:11" ht="15.75" customHeight="1" x14ac:dyDescent="0.25">
      <c r="A245" s="50"/>
      <c r="B245" s="50"/>
      <c r="C245" s="50"/>
      <c r="D245" s="50"/>
      <c r="E245" s="50"/>
      <c r="F245" s="50"/>
      <c r="G245" s="50"/>
      <c r="H245" s="50"/>
      <c r="K245" s="50"/>
    </row>
    <row r="246" spans="1:11" ht="15.75" customHeight="1" x14ac:dyDescent="0.25">
      <c r="A246" s="50"/>
      <c r="B246" s="50"/>
      <c r="C246" s="50"/>
      <c r="D246" s="50"/>
      <c r="E246" s="50"/>
      <c r="F246" s="50"/>
      <c r="G246" s="50"/>
      <c r="H246" s="50"/>
      <c r="K246" s="50"/>
    </row>
    <row r="247" spans="1:11" ht="15.75" customHeight="1" x14ac:dyDescent="0.25">
      <c r="A247" s="50"/>
      <c r="B247" s="50"/>
      <c r="C247" s="50"/>
      <c r="D247" s="50"/>
      <c r="E247" s="50"/>
      <c r="F247" s="50"/>
      <c r="G247" s="50"/>
      <c r="H247" s="50"/>
      <c r="K247" s="50"/>
    </row>
    <row r="248" spans="1:11" ht="15.75" customHeight="1" x14ac:dyDescent="0.25">
      <c r="A248" s="50"/>
      <c r="B248" s="50"/>
      <c r="C248" s="50"/>
      <c r="D248" s="50"/>
      <c r="E248" s="50"/>
      <c r="F248" s="50"/>
      <c r="G248" s="50"/>
      <c r="H248" s="50"/>
      <c r="K248" s="50"/>
    </row>
    <row r="249" spans="1:11" ht="15.75" customHeight="1" x14ac:dyDescent="0.25">
      <c r="A249" s="50"/>
      <c r="B249" s="50"/>
      <c r="C249" s="50"/>
      <c r="D249" s="50"/>
      <c r="E249" s="50"/>
      <c r="F249" s="50"/>
      <c r="G249" s="50"/>
      <c r="H249" s="50"/>
      <c r="K249" s="50"/>
    </row>
    <row r="250" spans="1:11" ht="15.75" customHeight="1" x14ac:dyDescent="0.25">
      <c r="A250" s="50"/>
      <c r="B250" s="50"/>
      <c r="C250" s="50"/>
      <c r="D250" s="50"/>
      <c r="E250" s="50"/>
      <c r="F250" s="50"/>
      <c r="G250" s="50"/>
      <c r="H250" s="50"/>
      <c r="K250" s="50"/>
    </row>
    <row r="251" spans="1:11" ht="15.75" customHeight="1" x14ac:dyDescent="0.25">
      <c r="A251" s="50"/>
      <c r="B251" s="50"/>
      <c r="C251" s="50"/>
      <c r="D251" s="50"/>
      <c r="E251" s="50"/>
      <c r="F251" s="50"/>
      <c r="G251" s="50"/>
      <c r="H251" s="50"/>
      <c r="K251" s="50"/>
    </row>
    <row r="252" spans="1:11" ht="15.75" customHeight="1" x14ac:dyDescent="0.25">
      <c r="A252" s="50"/>
      <c r="B252" s="50"/>
      <c r="C252" s="50"/>
      <c r="D252" s="50"/>
      <c r="E252" s="50"/>
      <c r="F252" s="50"/>
      <c r="G252" s="50"/>
      <c r="H252" s="50"/>
      <c r="K252" s="50"/>
    </row>
    <row r="253" spans="1:11" ht="15.75" customHeight="1" x14ac:dyDescent="0.25">
      <c r="A253" s="50"/>
      <c r="B253" s="50"/>
      <c r="C253" s="50"/>
      <c r="D253" s="50"/>
      <c r="E253" s="50"/>
      <c r="F253" s="50"/>
      <c r="G253" s="50"/>
      <c r="H253" s="50"/>
      <c r="K253" s="50"/>
    </row>
    <row r="254" spans="1:11" ht="15.75" customHeight="1" x14ac:dyDescent="0.25">
      <c r="A254" s="50"/>
      <c r="B254" s="50"/>
      <c r="C254" s="50"/>
      <c r="D254" s="50"/>
      <c r="E254" s="50"/>
      <c r="F254" s="50"/>
      <c r="G254" s="50"/>
      <c r="H254" s="50"/>
      <c r="K254" s="50"/>
    </row>
    <row r="255" spans="1:11" ht="15.75" customHeight="1" x14ac:dyDescent="0.25">
      <c r="A255" s="50"/>
      <c r="B255" s="50"/>
      <c r="C255" s="50"/>
      <c r="D255" s="50"/>
      <c r="E255" s="50"/>
      <c r="F255" s="50"/>
      <c r="G255" s="50"/>
      <c r="H255" s="50"/>
      <c r="K255" s="50"/>
    </row>
    <row r="256" spans="1:11" ht="15.75" customHeight="1" x14ac:dyDescent="0.25">
      <c r="A256" s="50"/>
      <c r="B256" s="50"/>
      <c r="C256" s="50"/>
      <c r="D256" s="50"/>
      <c r="E256" s="50"/>
      <c r="F256" s="50"/>
      <c r="G256" s="50"/>
      <c r="H256" s="50"/>
      <c r="K256" s="50"/>
    </row>
    <row r="257" spans="1:11" ht="15.75" customHeight="1" x14ac:dyDescent="0.25">
      <c r="A257" s="50"/>
      <c r="B257" s="50"/>
      <c r="C257" s="50"/>
      <c r="D257" s="50"/>
      <c r="E257" s="50"/>
      <c r="F257" s="50"/>
      <c r="G257" s="50"/>
      <c r="H257" s="50"/>
      <c r="K257" s="50"/>
    </row>
    <row r="258" spans="1:11" ht="15.75" customHeight="1" x14ac:dyDescent="0.25">
      <c r="A258" s="50"/>
      <c r="B258" s="50"/>
      <c r="C258" s="50"/>
      <c r="D258" s="50"/>
      <c r="E258" s="50"/>
      <c r="F258" s="50"/>
      <c r="G258" s="50"/>
      <c r="H258" s="50"/>
      <c r="K258" s="50"/>
    </row>
    <row r="259" spans="1:11" ht="15.75" customHeight="1" x14ac:dyDescent="0.25">
      <c r="A259" s="50"/>
      <c r="B259" s="50"/>
      <c r="C259" s="50"/>
      <c r="D259" s="50"/>
      <c r="E259" s="50"/>
      <c r="F259" s="50"/>
      <c r="G259" s="50"/>
      <c r="H259" s="50"/>
      <c r="K259" s="50"/>
    </row>
    <row r="260" spans="1:11" ht="15.75" customHeight="1" x14ac:dyDescent="0.25">
      <c r="A260" s="50"/>
      <c r="B260" s="50"/>
      <c r="C260" s="50"/>
      <c r="D260" s="50"/>
      <c r="E260" s="50"/>
      <c r="F260" s="50"/>
      <c r="G260" s="50"/>
      <c r="H260" s="50"/>
      <c r="K260" s="50"/>
    </row>
    <row r="261" spans="1:11" ht="15.75" customHeight="1" x14ac:dyDescent="0.25">
      <c r="A261" s="50"/>
      <c r="B261" s="50"/>
      <c r="C261" s="50"/>
      <c r="D261" s="50"/>
      <c r="E261" s="50"/>
      <c r="F261" s="50"/>
      <c r="G261" s="50"/>
      <c r="H261" s="50"/>
      <c r="K261" s="50"/>
    </row>
    <row r="262" spans="1:11" ht="15.75" customHeight="1" x14ac:dyDescent="0.25">
      <c r="A262" s="50"/>
      <c r="B262" s="50"/>
      <c r="C262" s="50"/>
      <c r="D262" s="50"/>
      <c r="E262" s="50"/>
      <c r="F262" s="50"/>
      <c r="G262" s="50"/>
      <c r="H262" s="50"/>
      <c r="K262" s="50"/>
    </row>
    <row r="263" spans="1:11" ht="15.75" customHeight="1" x14ac:dyDescent="0.25">
      <c r="A263" s="50"/>
      <c r="B263" s="50"/>
      <c r="C263" s="50"/>
      <c r="D263" s="50"/>
      <c r="E263" s="50"/>
      <c r="F263" s="50"/>
      <c r="G263" s="50"/>
      <c r="H263" s="50"/>
      <c r="K263" s="50"/>
    </row>
    <row r="264" spans="1:11" ht="15.75" customHeight="1" x14ac:dyDescent="0.25">
      <c r="A264" s="50"/>
      <c r="B264" s="50"/>
      <c r="C264" s="50"/>
      <c r="D264" s="50"/>
      <c r="E264" s="50"/>
      <c r="F264" s="50"/>
      <c r="G264" s="50"/>
      <c r="H264" s="50"/>
      <c r="K264" s="50"/>
    </row>
    <row r="265" spans="1:11" ht="15.75" customHeight="1" x14ac:dyDescent="0.25">
      <c r="A265" s="50"/>
      <c r="B265" s="50"/>
      <c r="C265" s="50"/>
      <c r="D265" s="50"/>
      <c r="E265" s="50"/>
      <c r="F265" s="50"/>
      <c r="G265" s="50"/>
      <c r="H265" s="50"/>
      <c r="K265" s="50"/>
    </row>
    <row r="266" spans="1:11" ht="15.75" customHeight="1" x14ac:dyDescent="0.25">
      <c r="A266" s="50"/>
      <c r="B266" s="50"/>
      <c r="C266" s="50"/>
      <c r="D266" s="50"/>
      <c r="E266" s="50"/>
      <c r="F266" s="50"/>
      <c r="G266" s="50"/>
      <c r="H266" s="50"/>
      <c r="K266" s="50"/>
    </row>
    <row r="267" spans="1:11" ht="15.75" customHeight="1" x14ac:dyDescent="0.25">
      <c r="A267" s="50"/>
      <c r="B267" s="50"/>
      <c r="C267" s="50"/>
      <c r="D267" s="50"/>
      <c r="E267" s="50"/>
      <c r="F267" s="50"/>
      <c r="G267" s="50"/>
      <c r="H267" s="50"/>
      <c r="K267" s="50"/>
    </row>
    <row r="268" spans="1:11" ht="15.75" customHeight="1" x14ac:dyDescent="0.25">
      <c r="A268" s="50"/>
      <c r="B268" s="50"/>
      <c r="C268" s="50"/>
      <c r="D268" s="50"/>
      <c r="E268" s="50"/>
      <c r="F268" s="50"/>
      <c r="G268" s="50"/>
      <c r="H268" s="50"/>
      <c r="K268" s="50"/>
    </row>
    <row r="269" spans="1:11" ht="15.75" customHeight="1" x14ac:dyDescent="0.25">
      <c r="A269" s="50"/>
      <c r="B269" s="50"/>
      <c r="C269" s="50"/>
      <c r="D269" s="50"/>
      <c r="E269" s="50"/>
      <c r="F269" s="50"/>
      <c r="G269" s="50"/>
      <c r="H269" s="50"/>
      <c r="K269" s="50"/>
    </row>
    <row r="270" spans="1:11" ht="15.75" customHeight="1" x14ac:dyDescent="0.25">
      <c r="A270" s="50"/>
      <c r="B270" s="50"/>
      <c r="C270" s="50"/>
      <c r="D270" s="50"/>
      <c r="E270" s="50"/>
      <c r="F270" s="50"/>
      <c r="G270" s="50"/>
      <c r="H270" s="50"/>
      <c r="K270" s="50"/>
    </row>
    <row r="271" spans="1:11" ht="15.75" customHeight="1" x14ac:dyDescent="0.25">
      <c r="A271" s="50"/>
      <c r="B271" s="50"/>
      <c r="C271" s="50"/>
      <c r="D271" s="50"/>
      <c r="E271" s="50"/>
      <c r="F271" s="50"/>
      <c r="G271" s="50"/>
      <c r="H271" s="50"/>
      <c r="K271" s="50"/>
    </row>
    <row r="272" spans="1:11" ht="15.75" customHeight="1" x14ac:dyDescent="0.25">
      <c r="A272" s="50"/>
      <c r="B272" s="50"/>
      <c r="C272" s="50"/>
      <c r="D272" s="50"/>
      <c r="E272" s="50"/>
      <c r="F272" s="50"/>
      <c r="G272" s="50"/>
      <c r="H272" s="50"/>
      <c r="K272" s="50"/>
    </row>
    <row r="273" spans="1:11" ht="15.75" customHeight="1" x14ac:dyDescent="0.25">
      <c r="A273" s="50"/>
      <c r="B273" s="50"/>
      <c r="C273" s="50"/>
      <c r="D273" s="50"/>
      <c r="E273" s="50"/>
      <c r="F273" s="50"/>
      <c r="G273" s="50"/>
      <c r="H273" s="50"/>
      <c r="K273" s="50"/>
    </row>
    <row r="274" spans="1:11" ht="15.75" customHeight="1" x14ac:dyDescent="0.25">
      <c r="A274" s="50"/>
      <c r="B274" s="50"/>
      <c r="C274" s="50"/>
      <c r="D274" s="50"/>
      <c r="E274" s="50"/>
      <c r="F274" s="50"/>
      <c r="G274" s="50"/>
      <c r="H274" s="50"/>
      <c r="K274" s="50"/>
    </row>
    <row r="275" spans="1:11" ht="15.75" customHeight="1" x14ac:dyDescent="0.25">
      <c r="A275" s="50"/>
      <c r="B275" s="50"/>
      <c r="C275" s="50"/>
      <c r="D275" s="50"/>
      <c r="E275" s="50"/>
      <c r="F275" s="50"/>
      <c r="G275" s="50"/>
      <c r="H275" s="50"/>
      <c r="K275" s="50"/>
    </row>
    <row r="276" spans="1:11" ht="15.75" customHeight="1" x14ac:dyDescent="0.25">
      <c r="A276" s="50"/>
      <c r="B276" s="50"/>
      <c r="C276" s="50"/>
      <c r="D276" s="50"/>
      <c r="E276" s="50"/>
      <c r="F276" s="50"/>
      <c r="G276" s="50"/>
      <c r="H276" s="50"/>
      <c r="K276" s="50"/>
    </row>
    <row r="277" spans="1:11" ht="15.75" customHeight="1" x14ac:dyDescent="0.25">
      <c r="A277" s="50"/>
      <c r="B277" s="50"/>
      <c r="C277" s="50"/>
      <c r="D277" s="50"/>
      <c r="E277" s="50"/>
      <c r="F277" s="50"/>
      <c r="G277" s="50"/>
      <c r="H277" s="50"/>
      <c r="K277" s="50"/>
    </row>
    <row r="278" spans="1:11" ht="15.75" customHeight="1" x14ac:dyDescent="0.25">
      <c r="A278" s="50"/>
      <c r="B278" s="50"/>
      <c r="C278" s="50"/>
      <c r="D278" s="50"/>
      <c r="E278" s="50"/>
      <c r="F278" s="50"/>
      <c r="G278" s="50"/>
      <c r="H278" s="50"/>
      <c r="K278" s="50"/>
    </row>
    <row r="279" spans="1:11" ht="15.75" customHeight="1" x14ac:dyDescent="0.25">
      <c r="A279" s="50"/>
      <c r="B279" s="50"/>
      <c r="C279" s="50"/>
      <c r="D279" s="50"/>
      <c r="E279" s="50"/>
      <c r="F279" s="50"/>
      <c r="G279" s="50"/>
      <c r="H279" s="50"/>
      <c r="K279" s="50"/>
    </row>
    <row r="280" spans="1:11" ht="15.75" customHeight="1" x14ac:dyDescent="0.25">
      <c r="A280" s="50"/>
      <c r="B280" s="50"/>
      <c r="C280" s="50"/>
      <c r="D280" s="50"/>
      <c r="E280" s="50"/>
      <c r="F280" s="50"/>
      <c r="G280" s="50"/>
      <c r="H280" s="50"/>
      <c r="K280" s="50"/>
    </row>
    <row r="281" spans="1:11" ht="15.75" customHeight="1" x14ac:dyDescent="0.25">
      <c r="A281" s="50"/>
      <c r="B281" s="50"/>
      <c r="C281" s="50"/>
      <c r="D281" s="50"/>
      <c r="E281" s="50"/>
      <c r="F281" s="50"/>
      <c r="G281" s="50"/>
      <c r="H281" s="50"/>
      <c r="K281" s="50"/>
    </row>
    <row r="282" spans="1:11" ht="15.75" customHeight="1" x14ac:dyDescent="0.25">
      <c r="A282" s="50"/>
      <c r="B282" s="50"/>
      <c r="C282" s="50"/>
      <c r="D282" s="50"/>
      <c r="E282" s="50"/>
      <c r="F282" s="50"/>
      <c r="G282" s="50"/>
      <c r="H282" s="50"/>
      <c r="K282" s="50"/>
    </row>
    <row r="283" spans="1:11" ht="15.75" customHeight="1" x14ac:dyDescent="0.25">
      <c r="A283" s="50"/>
      <c r="B283" s="50"/>
      <c r="C283" s="50"/>
      <c r="D283" s="50"/>
      <c r="E283" s="50"/>
      <c r="F283" s="50"/>
      <c r="G283" s="50"/>
      <c r="H283" s="50"/>
      <c r="K283" s="50"/>
    </row>
    <row r="284" spans="1:11" ht="15.75" customHeight="1" x14ac:dyDescent="0.25">
      <c r="A284" s="50"/>
      <c r="B284" s="50"/>
      <c r="C284" s="50"/>
      <c r="D284" s="50"/>
      <c r="E284" s="50"/>
      <c r="F284" s="50"/>
      <c r="G284" s="50"/>
      <c r="H284" s="50"/>
      <c r="K284" s="50"/>
    </row>
    <row r="285" spans="1:11" ht="15.75" customHeight="1" x14ac:dyDescent="0.25">
      <c r="A285" s="50"/>
      <c r="B285" s="50"/>
      <c r="C285" s="50"/>
      <c r="D285" s="50"/>
      <c r="E285" s="50"/>
      <c r="F285" s="50"/>
      <c r="G285" s="50"/>
      <c r="H285" s="50"/>
      <c r="K285" s="50"/>
    </row>
    <row r="286" spans="1:11" ht="15.75" customHeight="1" x14ac:dyDescent="0.25">
      <c r="A286" s="50"/>
      <c r="B286" s="50"/>
      <c r="C286" s="50"/>
      <c r="D286" s="50"/>
      <c r="E286" s="50"/>
      <c r="F286" s="50"/>
      <c r="G286" s="50"/>
      <c r="H286" s="50"/>
      <c r="K286" s="50"/>
    </row>
    <row r="287" spans="1:11" ht="15.75" customHeight="1" x14ac:dyDescent="0.25">
      <c r="A287" s="50"/>
      <c r="B287" s="50"/>
      <c r="C287" s="50"/>
      <c r="D287" s="50"/>
      <c r="E287" s="50"/>
      <c r="F287" s="50"/>
      <c r="G287" s="50"/>
      <c r="H287" s="50"/>
      <c r="K287" s="50"/>
    </row>
    <row r="288" spans="1:11" ht="15.75" customHeight="1" x14ac:dyDescent="0.25">
      <c r="A288" s="50"/>
      <c r="B288" s="50"/>
      <c r="C288" s="50"/>
      <c r="D288" s="50"/>
      <c r="E288" s="50"/>
      <c r="F288" s="50"/>
      <c r="G288" s="50"/>
      <c r="H288" s="50"/>
      <c r="K288" s="50"/>
    </row>
    <row r="289" spans="1:11" ht="15.75" customHeight="1" x14ac:dyDescent="0.25">
      <c r="A289" s="50"/>
      <c r="B289" s="50"/>
      <c r="C289" s="50"/>
      <c r="D289" s="50"/>
      <c r="E289" s="50"/>
      <c r="F289" s="50"/>
      <c r="G289" s="50"/>
      <c r="H289" s="50"/>
      <c r="K289" s="50"/>
    </row>
    <row r="290" spans="1:11" ht="15.75" customHeight="1" x14ac:dyDescent="0.25">
      <c r="A290" s="50"/>
      <c r="B290" s="50"/>
      <c r="C290" s="50"/>
      <c r="D290" s="50"/>
      <c r="E290" s="50"/>
      <c r="F290" s="50"/>
      <c r="G290" s="50"/>
      <c r="H290" s="50"/>
      <c r="K290" s="50"/>
    </row>
    <row r="291" spans="1:11" ht="15.75" customHeight="1" x14ac:dyDescent="0.25">
      <c r="A291" s="50"/>
      <c r="B291" s="50"/>
      <c r="C291" s="50"/>
      <c r="D291" s="50"/>
      <c r="E291" s="50"/>
      <c r="F291" s="50"/>
      <c r="G291" s="50"/>
      <c r="H291" s="50"/>
      <c r="K291" s="50"/>
    </row>
    <row r="292" spans="1:11" ht="15.75" customHeight="1" x14ac:dyDescent="0.25">
      <c r="A292" s="50"/>
      <c r="B292" s="50"/>
      <c r="C292" s="50"/>
      <c r="D292" s="50"/>
      <c r="E292" s="50"/>
      <c r="F292" s="50"/>
      <c r="G292" s="50"/>
      <c r="H292" s="50"/>
      <c r="K292" s="50"/>
    </row>
    <row r="293" spans="1:11" ht="15.75" customHeight="1" x14ac:dyDescent="0.25">
      <c r="A293" s="50"/>
      <c r="B293" s="50"/>
      <c r="C293" s="50"/>
      <c r="D293" s="50"/>
      <c r="E293" s="50"/>
      <c r="F293" s="50"/>
      <c r="G293" s="50"/>
      <c r="H293" s="50"/>
      <c r="K293" s="50"/>
    </row>
    <row r="294" spans="1:11" ht="15.75" customHeight="1" x14ac:dyDescent="0.25">
      <c r="A294" s="50"/>
      <c r="B294" s="50"/>
      <c r="C294" s="50"/>
      <c r="D294" s="50"/>
      <c r="E294" s="50"/>
      <c r="F294" s="50"/>
      <c r="G294" s="50"/>
      <c r="H294" s="50"/>
      <c r="K294" s="50"/>
    </row>
    <row r="295" spans="1:11" ht="15.75" customHeight="1" x14ac:dyDescent="0.25">
      <c r="A295" s="50"/>
      <c r="B295" s="50"/>
      <c r="C295" s="50"/>
      <c r="D295" s="50"/>
      <c r="E295" s="50"/>
      <c r="F295" s="50"/>
      <c r="G295" s="50"/>
      <c r="H295" s="50"/>
      <c r="K295" s="50"/>
    </row>
    <row r="296" spans="1:11" ht="15.75" customHeight="1" x14ac:dyDescent="0.25">
      <c r="A296" s="50"/>
      <c r="B296" s="50"/>
      <c r="C296" s="50"/>
      <c r="D296" s="50"/>
      <c r="E296" s="50"/>
      <c r="F296" s="50"/>
      <c r="G296" s="50"/>
      <c r="H296" s="50"/>
      <c r="K296" s="50"/>
    </row>
    <row r="297" spans="1:11" ht="15.75" customHeight="1" x14ac:dyDescent="0.25">
      <c r="A297" s="50"/>
      <c r="B297" s="50"/>
      <c r="C297" s="50"/>
      <c r="D297" s="50"/>
      <c r="E297" s="50"/>
      <c r="F297" s="50"/>
      <c r="G297" s="50"/>
      <c r="H297" s="50"/>
      <c r="K297" s="50"/>
    </row>
    <row r="298" spans="1:11" ht="15.75" customHeight="1" x14ac:dyDescent="0.25">
      <c r="A298" s="50"/>
      <c r="B298" s="50"/>
      <c r="C298" s="50"/>
      <c r="D298" s="50"/>
      <c r="E298" s="50"/>
      <c r="F298" s="50"/>
      <c r="G298" s="50"/>
      <c r="H298" s="50"/>
      <c r="K298" s="50"/>
    </row>
    <row r="299" spans="1:11" ht="15.75" customHeight="1" x14ac:dyDescent="0.25">
      <c r="A299" s="50"/>
      <c r="B299" s="50"/>
      <c r="C299" s="50"/>
      <c r="D299" s="50"/>
      <c r="E299" s="50"/>
      <c r="F299" s="50"/>
      <c r="G299" s="50"/>
      <c r="H299" s="50"/>
      <c r="K299" s="50"/>
    </row>
    <row r="300" spans="1:11" ht="15.75" customHeight="1" x14ac:dyDescent="0.25">
      <c r="A300" s="50"/>
      <c r="B300" s="50"/>
      <c r="C300" s="50"/>
      <c r="D300" s="50"/>
      <c r="E300" s="50"/>
      <c r="F300" s="50"/>
      <c r="G300" s="50"/>
      <c r="H300" s="50"/>
      <c r="K300" s="50"/>
    </row>
    <row r="301" spans="1:11" ht="15.75" customHeight="1" x14ac:dyDescent="0.25">
      <c r="A301" s="50"/>
      <c r="B301" s="50"/>
      <c r="C301" s="50"/>
      <c r="D301" s="50"/>
      <c r="E301" s="50"/>
      <c r="F301" s="50"/>
      <c r="G301" s="50"/>
      <c r="H301" s="50"/>
      <c r="K301" s="50"/>
    </row>
    <row r="302" spans="1:11" ht="15.75" customHeight="1" x14ac:dyDescent="0.25">
      <c r="A302" s="50"/>
      <c r="B302" s="50"/>
      <c r="C302" s="50"/>
      <c r="D302" s="50"/>
      <c r="E302" s="50"/>
      <c r="F302" s="50"/>
      <c r="G302" s="50"/>
      <c r="H302" s="50"/>
      <c r="K302" s="50"/>
    </row>
    <row r="303" spans="1:11" ht="15.75" customHeight="1" x14ac:dyDescent="0.25">
      <c r="A303" s="50"/>
      <c r="B303" s="50"/>
      <c r="C303" s="50"/>
      <c r="D303" s="50"/>
      <c r="E303" s="50"/>
      <c r="F303" s="50"/>
      <c r="G303" s="50"/>
      <c r="H303" s="50"/>
      <c r="K303" s="50"/>
    </row>
    <row r="304" spans="1:11" ht="15.75" customHeight="1" x14ac:dyDescent="0.25">
      <c r="A304" s="50"/>
      <c r="B304" s="50"/>
      <c r="C304" s="50"/>
      <c r="D304" s="50"/>
      <c r="E304" s="50"/>
      <c r="F304" s="50"/>
      <c r="G304" s="50"/>
      <c r="H304" s="50"/>
      <c r="K304" s="50"/>
    </row>
    <row r="305" spans="1:11" ht="15.75" customHeight="1" x14ac:dyDescent="0.25">
      <c r="A305" s="50"/>
      <c r="B305" s="50"/>
      <c r="C305" s="50"/>
      <c r="D305" s="50"/>
      <c r="E305" s="50"/>
      <c r="F305" s="50"/>
      <c r="G305" s="50"/>
      <c r="H305" s="50"/>
      <c r="K305" s="50"/>
    </row>
    <row r="306" spans="1:11" ht="15.75" customHeight="1" x14ac:dyDescent="0.25">
      <c r="A306" s="50"/>
      <c r="B306" s="50"/>
      <c r="C306" s="50"/>
      <c r="D306" s="50"/>
      <c r="E306" s="50"/>
      <c r="F306" s="50"/>
      <c r="G306" s="50"/>
      <c r="H306" s="50"/>
      <c r="K306" s="50"/>
    </row>
    <row r="307" spans="1:11" ht="15.75" customHeight="1" x14ac:dyDescent="0.25">
      <c r="A307" s="50"/>
      <c r="B307" s="50"/>
      <c r="C307" s="50"/>
      <c r="D307" s="50"/>
      <c r="E307" s="50"/>
      <c r="F307" s="50"/>
      <c r="G307" s="50"/>
      <c r="H307" s="50"/>
      <c r="K307" s="50"/>
    </row>
    <row r="308" spans="1:11" ht="15.75" customHeight="1" x14ac:dyDescent="0.25">
      <c r="A308" s="50"/>
      <c r="B308" s="50"/>
      <c r="C308" s="50"/>
      <c r="D308" s="50"/>
      <c r="E308" s="50"/>
      <c r="F308" s="50"/>
      <c r="G308" s="50"/>
      <c r="H308" s="50"/>
      <c r="K308" s="50"/>
    </row>
    <row r="309" spans="1:11" ht="15.75" customHeight="1" x14ac:dyDescent="0.25">
      <c r="A309" s="50"/>
      <c r="B309" s="50"/>
      <c r="C309" s="50"/>
      <c r="D309" s="50"/>
      <c r="E309" s="50"/>
      <c r="F309" s="50"/>
      <c r="G309" s="50"/>
      <c r="H309" s="50"/>
      <c r="K309" s="50"/>
    </row>
    <row r="310" spans="1:11" ht="15.75" customHeight="1" x14ac:dyDescent="0.25">
      <c r="A310" s="50"/>
      <c r="B310" s="50"/>
      <c r="C310" s="50"/>
      <c r="D310" s="50"/>
      <c r="E310" s="50"/>
      <c r="F310" s="50"/>
      <c r="G310" s="50"/>
      <c r="H310" s="50"/>
      <c r="K310" s="50"/>
    </row>
    <row r="311" spans="1:11" ht="15.75" customHeight="1" x14ac:dyDescent="0.25">
      <c r="A311" s="50"/>
      <c r="B311" s="50"/>
      <c r="C311" s="50"/>
      <c r="D311" s="50"/>
      <c r="E311" s="50"/>
      <c r="F311" s="50"/>
      <c r="G311" s="50"/>
      <c r="H311" s="50"/>
      <c r="K311" s="50"/>
    </row>
    <row r="312" spans="1:11" ht="15.75" customHeight="1" x14ac:dyDescent="0.25">
      <c r="A312" s="50"/>
      <c r="B312" s="50"/>
      <c r="C312" s="50"/>
      <c r="D312" s="50"/>
      <c r="E312" s="50"/>
      <c r="F312" s="50"/>
      <c r="G312" s="50"/>
      <c r="H312" s="50"/>
      <c r="K312" s="50"/>
    </row>
    <row r="313" spans="1:11" ht="15.75" customHeight="1" x14ac:dyDescent="0.25">
      <c r="A313" s="50"/>
      <c r="B313" s="50"/>
      <c r="C313" s="50"/>
      <c r="D313" s="50"/>
      <c r="E313" s="50"/>
      <c r="F313" s="50"/>
      <c r="G313" s="50"/>
      <c r="H313" s="50"/>
      <c r="K313" s="50"/>
    </row>
    <row r="314" spans="1:11" ht="15.75" customHeight="1" x14ac:dyDescent="0.25">
      <c r="A314" s="50"/>
      <c r="B314" s="50"/>
      <c r="C314" s="50"/>
      <c r="D314" s="50"/>
      <c r="E314" s="50"/>
      <c r="F314" s="50"/>
      <c r="G314" s="50"/>
      <c r="H314" s="50"/>
      <c r="K314" s="50"/>
    </row>
    <row r="315" spans="1:11" ht="15.75" customHeight="1" x14ac:dyDescent="0.25">
      <c r="A315" s="50"/>
      <c r="B315" s="50"/>
      <c r="C315" s="50"/>
      <c r="D315" s="50"/>
      <c r="E315" s="50"/>
      <c r="F315" s="50"/>
      <c r="G315" s="50"/>
      <c r="H315" s="50"/>
      <c r="K315" s="50"/>
    </row>
    <row r="316" spans="1:11" ht="15.75" customHeight="1" x14ac:dyDescent="0.25">
      <c r="A316" s="50"/>
      <c r="B316" s="50"/>
      <c r="C316" s="50"/>
      <c r="D316" s="50"/>
      <c r="E316" s="50"/>
      <c r="F316" s="50"/>
      <c r="G316" s="50"/>
      <c r="H316" s="50"/>
      <c r="K316" s="50"/>
    </row>
    <row r="317" spans="1:11" ht="15.75" customHeight="1" x14ac:dyDescent="0.25">
      <c r="A317" s="50"/>
      <c r="B317" s="50"/>
      <c r="C317" s="50"/>
      <c r="D317" s="50"/>
      <c r="E317" s="50"/>
      <c r="F317" s="50"/>
      <c r="G317" s="50"/>
      <c r="H317" s="50"/>
      <c r="K317" s="50"/>
    </row>
    <row r="318" spans="1:11" ht="15.75" customHeight="1" x14ac:dyDescent="0.25">
      <c r="A318" s="50"/>
      <c r="B318" s="50"/>
      <c r="C318" s="50"/>
      <c r="D318" s="50"/>
      <c r="E318" s="50"/>
      <c r="F318" s="50"/>
      <c r="G318" s="50"/>
      <c r="H318" s="50"/>
      <c r="K318" s="50"/>
    </row>
    <row r="319" spans="1:11" ht="15.75" customHeight="1" x14ac:dyDescent="0.25">
      <c r="A319" s="50"/>
      <c r="B319" s="50"/>
      <c r="C319" s="50"/>
      <c r="D319" s="50"/>
      <c r="E319" s="50"/>
      <c r="F319" s="50"/>
      <c r="G319" s="50"/>
      <c r="H319" s="50"/>
      <c r="K319" s="50"/>
    </row>
    <row r="320" spans="1:11" ht="15.75" customHeight="1" x14ac:dyDescent="0.25">
      <c r="A320" s="50"/>
      <c r="B320" s="50"/>
      <c r="C320" s="50"/>
      <c r="D320" s="50"/>
      <c r="E320" s="50"/>
      <c r="F320" s="50"/>
      <c r="G320" s="50"/>
      <c r="H320" s="50"/>
      <c r="K320" s="50"/>
    </row>
    <row r="321" spans="1:11" ht="15.75" customHeight="1" x14ac:dyDescent="0.25">
      <c r="A321" s="50"/>
      <c r="B321" s="50"/>
      <c r="C321" s="50"/>
      <c r="D321" s="50"/>
      <c r="E321" s="50"/>
      <c r="F321" s="50"/>
      <c r="G321" s="50"/>
      <c r="H321" s="50"/>
      <c r="K321" s="50"/>
    </row>
    <row r="322" spans="1:11" ht="15.75" customHeight="1" x14ac:dyDescent="0.25">
      <c r="A322" s="50"/>
      <c r="B322" s="50"/>
      <c r="C322" s="50"/>
      <c r="D322" s="50"/>
      <c r="E322" s="50"/>
      <c r="F322" s="50"/>
      <c r="G322" s="50"/>
      <c r="H322" s="50"/>
      <c r="K322" s="50"/>
    </row>
    <row r="323" spans="1:11" ht="15.75" customHeight="1" x14ac:dyDescent="0.25">
      <c r="A323" s="50"/>
      <c r="B323" s="50"/>
      <c r="C323" s="50"/>
      <c r="D323" s="50"/>
      <c r="E323" s="50"/>
      <c r="F323" s="50"/>
      <c r="G323" s="50"/>
      <c r="H323" s="50"/>
      <c r="K323" s="50"/>
    </row>
    <row r="324" spans="1:11" ht="15.75" customHeight="1" x14ac:dyDescent="0.25">
      <c r="A324" s="50"/>
      <c r="B324" s="50"/>
      <c r="C324" s="50"/>
      <c r="D324" s="50"/>
      <c r="E324" s="50"/>
      <c r="F324" s="50"/>
      <c r="G324" s="50"/>
      <c r="H324" s="50"/>
      <c r="K324" s="50"/>
    </row>
    <row r="325" spans="1:11" ht="15.75" customHeight="1" x14ac:dyDescent="0.25">
      <c r="A325" s="50"/>
      <c r="B325" s="50"/>
      <c r="C325" s="50"/>
      <c r="D325" s="50"/>
      <c r="E325" s="50"/>
      <c r="F325" s="50"/>
      <c r="G325" s="50"/>
      <c r="H325" s="50"/>
      <c r="K325" s="50"/>
    </row>
    <row r="326" spans="1:11" ht="15.75" customHeight="1" x14ac:dyDescent="0.25">
      <c r="A326" s="50"/>
      <c r="B326" s="50"/>
      <c r="C326" s="50"/>
      <c r="D326" s="50"/>
      <c r="E326" s="50"/>
      <c r="F326" s="50"/>
      <c r="G326" s="50"/>
      <c r="H326" s="50"/>
      <c r="K326" s="50"/>
    </row>
    <row r="327" spans="1:11" ht="15.75" customHeight="1" x14ac:dyDescent="0.25">
      <c r="A327" s="50"/>
      <c r="B327" s="50"/>
      <c r="C327" s="50"/>
      <c r="D327" s="50"/>
      <c r="E327" s="50"/>
      <c r="F327" s="50"/>
      <c r="G327" s="50"/>
      <c r="H327" s="50"/>
      <c r="K327" s="50"/>
    </row>
    <row r="328" spans="1:11" ht="15.75" customHeight="1" x14ac:dyDescent="0.25">
      <c r="A328" s="50"/>
      <c r="B328" s="50"/>
      <c r="C328" s="50"/>
      <c r="D328" s="50"/>
      <c r="E328" s="50"/>
      <c r="F328" s="50"/>
      <c r="G328" s="50"/>
      <c r="H328" s="50"/>
      <c r="K328" s="50"/>
    </row>
    <row r="329" spans="1:11" ht="15.75" customHeight="1" x14ac:dyDescent="0.25">
      <c r="A329" s="50"/>
      <c r="B329" s="50"/>
      <c r="C329" s="50"/>
      <c r="D329" s="50"/>
      <c r="E329" s="50"/>
      <c r="F329" s="50"/>
      <c r="G329" s="50"/>
      <c r="H329" s="50"/>
      <c r="K329" s="50"/>
    </row>
    <row r="330" spans="1:11" ht="15.75" customHeight="1" x14ac:dyDescent="0.25">
      <c r="A330" s="50"/>
      <c r="B330" s="50"/>
      <c r="C330" s="50"/>
      <c r="D330" s="50"/>
      <c r="E330" s="50"/>
      <c r="F330" s="50"/>
      <c r="G330" s="50"/>
      <c r="H330" s="50"/>
      <c r="K330" s="50"/>
    </row>
    <row r="331" spans="1:11" ht="15.75" customHeight="1" x14ac:dyDescent="0.25">
      <c r="A331" s="50"/>
      <c r="B331" s="50"/>
      <c r="C331" s="50"/>
      <c r="D331" s="50"/>
      <c r="E331" s="50"/>
      <c r="F331" s="50"/>
      <c r="G331" s="50"/>
      <c r="H331" s="50"/>
      <c r="K331" s="50"/>
    </row>
    <row r="332" spans="1:11" ht="15.75" customHeight="1" x14ac:dyDescent="0.25">
      <c r="A332" s="50"/>
      <c r="B332" s="50"/>
      <c r="C332" s="50"/>
      <c r="D332" s="50"/>
      <c r="E332" s="50"/>
      <c r="F332" s="50"/>
      <c r="G332" s="50"/>
      <c r="H332" s="50"/>
      <c r="K332" s="50"/>
    </row>
    <row r="333" spans="1:11" ht="15.75" customHeight="1" x14ac:dyDescent="0.25">
      <c r="A333" s="50"/>
      <c r="B333" s="50"/>
      <c r="C333" s="50"/>
      <c r="D333" s="50"/>
      <c r="E333" s="50"/>
      <c r="F333" s="50"/>
      <c r="G333" s="50"/>
      <c r="H333" s="50"/>
      <c r="K333" s="50"/>
    </row>
    <row r="334" spans="1:11" ht="15.75" customHeight="1" x14ac:dyDescent="0.25">
      <c r="A334" s="50"/>
      <c r="B334" s="50"/>
      <c r="C334" s="50"/>
      <c r="D334" s="50"/>
      <c r="E334" s="50"/>
      <c r="F334" s="50"/>
      <c r="G334" s="50"/>
      <c r="H334" s="50"/>
      <c r="K334" s="50"/>
    </row>
    <row r="335" spans="1:11" ht="15.75" customHeight="1" x14ac:dyDescent="0.25">
      <c r="A335" s="50"/>
      <c r="B335" s="50"/>
      <c r="C335" s="50"/>
      <c r="D335" s="50"/>
      <c r="E335" s="50"/>
      <c r="F335" s="50"/>
      <c r="G335" s="50"/>
      <c r="H335" s="50"/>
      <c r="K335" s="50"/>
    </row>
    <row r="336" spans="1:11" ht="15.75" customHeight="1" x14ac:dyDescent="0.25">
      <c r="A336" s="50"/>
      <c r="B336" s="50"/>
      <c r="C336" s="50"/>
      <c r="D336" s="50"/>
      <c r="E336" s="50"/>
      <c r="F336" s="50"/>
      <c r="G336" s="50"/>
      <c r="H336" s="50"/>
      <c r="K336" s="50"/>
    </row>
    <row r="337" spans="1:11" ht="15.75" customHeight="1" x14ac:dyDescent="0.25">
      <c r="A337" s="50"/>
      <c r="B337" s="50"/>
      <c r="C337" s="50"/>
      <c r="D337" s="50"/>
      <c r="E337" s="50"/>
      <c r="F337" s="50"/>
      <c r="G337" s="50"/>
      <c r="H337" s="50"/>
      <c r="K337" s="50"/>
    </row>
    <row r="338" spans="1:11" ht="15.75" customHeight="1" x14ac:dyDescent="0.25">
      <c r="A338" s="50"/>
      <c r="B338" s="50"/>
      <c r="C338" s="50"/>
      <c r="D338" s="50"/>
      <c r="E338" s="50"/>
      <c r="F338" s="50"/>
      <c r="G338" s="50"/>
      <c r="H338" s="50"/>
      <c r="K338" s="50"/>
    </row>
    <row r="339" spans="1:11" ht="15.75" customHeight="1" x14ac:dyDescent="0.25">
      <c r="A339" s="50"/>
      <c r="B339" s="50"/>
      <c r="C339" s="50"/>
      <c r="D339" s="50"/>
      <c r="E339" s="50"/>
      <c r="F339" s="50"/>
      <c r="G339" s="50"/>
      <c r="H339" s="50"/>
      <c r="K339" s="50"/>
    </row>
    <row r="340" spans="1:11" ht="15.75" customHeight="1" x14ac:dyDescent="0.25">
      <c r="A340" s="50"/>
      <c r="B340" s="50"/>
      <c r="C340" s="50"/>
      <c r="D340" s="50"/>
      <c r="E340" s="50"/>
      <c r="F340" s="50"/>
      <c r="G340" s="50"/>
      <c r="H340" s="50"/>
      <c r="K340" s="50"/>
    </row>
    <row r="341" spans="1:11" ht="15.75" customHeight="1" x14ac:dyDescent="0.25">
      <c r="A341" s="50"/>
      <c r="B341" s="50"/>
      <c r="C341" s="50"/>
      <c r="D341" s="50"/>
      <c r="E341" s="50"/>
      <c r="F341" s="50"/>
      <c r="G341" s="50"/>
      <c r="H341" s="50"/>
      <c r="K341" s="50"/>
    </row>
    <row r="342" spans="1:11" ht="15.75" customHeight="1" x14ac:dyDescent="0.25">
      <c r="A342" s="50"/>
      <c r="B342" s="50"/>
      <c r="C342" s="50"/>
      <c r="D342" s="50"/>
      <c r="E342" s="50"/>
      <c r="F342" s="50"/>
      <c r="G342" s="50"/>
      <c r="H342" s="50"/>
      <c r="K342" s="50"/>
    </row>
    <row r="343" spans="1:11" ht="15.75" customHeight="1" x14ac:dyDescent="0.25">
      <c r="A343" s="50"/>
      <c r="B343" s="50"/>
      <c r="C343" s="50"/>
      <c r="D343" s="50"/>
      <c r="E343" s="50"/>
      <c r="F343" s="50"/>
      <c r="G343" s="50"/>
      <c r="H343" s="50"/>
      <c r="K343" s="50"/>
    </row>
    <row r="344" spans="1:11" ht="15.75" customHeight="1" x14ac:dyDescent="0.25">
      <c r="A344" s="50"/>
      <c r="B344" s="50"/>
      <c r="C344" s="50"/>
      <c r="D344" s="50"/>
      <c r="E344" s="50"/>
      <c r="F344" s="50"/>
      <c r="G344" s="50"/>
      <c r="H344" s="50"/>
      <c r="K344" s="50"/>
    </row>
    <row r="345" spans="1:11" ht="15.75" customHeight="1" x14ac:dyDescent="0.25">
      <c r="A345" s="50"/>
      <c r="B345" s="50"/>
      <c r="C345" s="50"/>
      <c r="D345" s="50"/>
      <c r="E345" s="50"/>
      <c r="F345" s="50"/>
      <c r="G345" s="50"/>
      <c r="H345" s="50"/>
      <c r="K345" s="50"/>
    </row>
    <row r="346" spans="1:11" ht="15.75" customHeight="1" x14ac:dyDescent="0.25">
      <c r="A346" s="50"/>
      <c r="B346" s="50"/>
      <c r="C346" s="50"/>
      <c r="D346" s="50"/>
      <c r="E346" s="50"/>
      <c r="F346" s="50"/>
      <c r="G346" s="50"/>
      <c r="H346" s="50"/>
      <c r="K346" s="50"/>
    </row>
    <row r="347" spans="1:11" ht="15.75" customHeight="1" x14ac:dyDescent="0.25">
      <c r="A347" s="50"/>
      <c r="B347" s="50"/>
      <c r="C347" s="50"/>
      <c r="D347" s="50"/>
      <c r="E347" s="50"/>
      <c r="F347" s="50"/>
      <c r="G347" s="50"/>
      <c r="H347" s="50"/>
      <c r="K347" s="50"/>
    </row>
    <row r="348" spans="1:11" ht="15.75" customHeight="1" x14ac:dyDescent="0.25">
      <c r="A348" s="50"/>
      <c r="B348" s="50"/>
      <c r="C348" s="50"/>
      <c r="D348" s="50"/>
      <c r="E348" s="50"/>
      <c r="F348" s="50"/>
      <c r="G348" s="50"/>
      <c r="H348" s="50"/>
      <c r="K348" s="50"/>
    </row>
    <row r="349" spans="1:11" ht="15.75" customHeight="1" x14ac:dyDescent="0.25">
      <c r="A349" s="50"/>
      <c r="B349" s="50"/>
      <c r="C349" s="50"/>
      <c r="D349" s="50"/>
      <c r="E349" s="50"/>
      <c r="F349" s="50"/>
      <c r="G349" s="50"/>
      <c r="H349" s="50"/>
      <c r="K349" s="50"/>
    </row>
    <row r="350" spans="1:11" ht="15.75" customHeight="1" x14ac:dyDescent="0.2"/>
    <row r="351" spans="1:11" ht="15.75" customHeight="1" x14ac:dyDescent="0.2"/>
    <row r="352" spans="1:11"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4">
    <mergeCell ref="H72:H78"/>
    <mergeCell ref="H84:H90"/>
    <mergeCell ref="A1:B2"/>
    <mergeCell ref="A4:B4"/>
    <mergeCell ref="A10:B12"/>
    <mergeCell ref="D10:D12"/>
    <mergeCell ref="A15:B15"/>
    <mergeCell ref="A17:B19"/>
    <mergeCell ref="D17:D19"/>
    <mergeCell ref="H17:H19"/>
    <mergeCell ref="H24:H30"/>
    <mergeCell ref="H36:H42"/>
    <mergeCell ref="H48:H54"/>
    <mergeCell ref="H60:H66"/>
  </mergeCells>
  <conditionalFormatting sqref="H15">
    <cfRule type="cellIs" dxfId="54" priority="1" operator="equal">
      <formula>"CUMPLE"</formula>
    </cfRule>
  </conditionalFormatting>
  <conditionalFormatting sqref="H15">
    <cfRule type="cellIs" dxfId="53" priority="2" operator="equal">
      <formula>"NO CUMPLE"</formula>
    </cfRule>
  </conditionalFormatting>
  <conditionalFormatting sqref="H10:H13">
    <cfRule type="cellIs" dxfId="52" priority="3" operator="equal">
      <formula>"NO CUMPLE"</formula>
    </cfRule>
  </conditionalFormatting>
  <conditionalFormatting sqref="K4 K14">
    <cfRule type="cellIs" dxfId="51" priority="4" operator="equal">
      <formula>"NO CUMPLE"</formula>
    </cfRule>
  </conditionalFormatting>
  <conditionalFormatting sqref="K18:K19">
    <cfRule type="cellIs" dxfId="50" priority="5" operator="equal">
      <formula>"NO CUMPLE"</formula>
    </cfRule>
  </conditionalFormatting>
  <conditionalFormatting sqref="K10:K13">
    <cfRule type="cellIs" dxfId="49" priority="6" operator="equal">
      <formula>"NO CUMPLE"</formula>
    </cfRule>
  </conditionalFormatting>
  <conditionalFormatting sqref="K9">
    <cfRule type="cellIs" dxfId="48" priority="7" operator="equal">
      <formula>"NO CUMPLE"</formula>
    </cfRule>
  </conditionalFormatting>
  <conditionalFormatting sqref="K15:K16">
    <cfRule type="cellIs" dxfId="47" priority="8" operator="equal">
      <formula>"NO CUMPLE"</formula>
    </cfRule>
  </conditionalFormatting>
  <conditionalFormatting sqref="K15:K16">
    <cfRule type="cellIs" dxfId="46" priority="9" operator="equal">
      <formula>"NO"</formula>
    </cfRule>
  </conditionalFormatting>
  <conditionalFormatting sqref="K17">
    <cfRule type="cellIs" dxfId="45" priority="10" operator="equal">
      <formula>"NO"</formula>
    </cfRule>
  </conditionalFormatting>
  <conditionalFormatting sqref="K6:K8">
    <cfRule type="cellIs" dxfId="44" priority="11" operator="equal">
      <formula>"NO CUMPLE"</formula>
    </cfRule>
  </conditionalFormatting>
  <conditionalFormatting sqref="K5">
    <cfRule type="cellIs" dxfId="43" priority="12" operator="equal">
      <formula>"NO"</formula>
    </cfRule>
  </conditionalFormatting>
  <conditionalFormatting sqref="H17:H19">
    <cfRule type="cellIs" dxfId="42" priority="13" operator="equal">
      <formula>"CUMPLE"</formula>
    </cfRule>
  </conditionalFormatting>
  <conditionalFormatting sqref="H17:H19">
    <cfRule type="cellIs" dxfId="41" priority="14" operator="equal">
      <formula>"NO CUMPLE"</formula>
    </cfRule>
  </conditionalFormatting>
  <conditionalFormatting sqref="H4">
    <cfRule type="cellIs" dxfId="40" priority="15" operator="equal">
      <formula>"NO CUMPLE"</formula>
    </cfRule>
  </conditionalFormatting>
  <conditionalFormatting sqref="H4">
    <cfRule type="cellIs" dxfId="39" priority="16" operator="equal">
      <formula>"CUMPLE"</formula>
    </cfRule>
  </conditionalFormatting>
  <conditionalFormatting sqref="H17">
    <cfRule type="cellIs" dxfId="38" priority="17" operator="equal">
      <formula>"CUMPLE"</formula>
    </cfRule>
  </conditionalFormatting>
  <conditionalFormatting sqref="H17">
    <cfRule type="cellIs" dxfId="37" priority="18" operator="equal">
      <formula>"NO CUMPLE"</formula>
    </cfRule>
  </conditionalFormatting>
  <pageMargins left="0.47244094488188981" right="0.47244094488188981" top="0.59055118110236227" bottom="0.59055118110236227" header="0" footer="0"/>
  <pageSetup scale="4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000"/>
  <sheetViews>
    <sheetView topLeftCell="A4" zoomScale="70" zoomScaleNormal="70" workbookViewId="0">
      <selection activeCell="E18" sqref="E18"/>
    </sheetView>
  </sheetViews>
  <sheetFormatPr baseColWidth="10" defaultColWidth="12.625" defaultRowHeight="15" customHeight="1" x14ac:dyDescent="0.2"/>
  <cols>
    <col min="1" max="1" width="17.125" customWidth="1"/>
    <col min="2" max="2" width="99.25" customWidth="1"/>
    <col min="3" max="3" width="20.25" customWidth="1"/>
    <col min="4" max="4" width="14" customWidth="1"/>
    <col min="5" max="5" width="76.125" customWidth="1"/>
    <col min="6" max="6" width="13.75" customWidth="1"/>
    <col min="7" max="18" width="10" customWidth="1"/>
  </cols>
  <sheetData>
    <row r="1" spans="1:18" ht="12.75" customHeight="1" x14ac:dyDescent="0.2">
      <c r="A1" s="290" t="s">
        <v>6</v>
      </c>
      <c r="B1" s="291"/>
      <c r="C1" s="291"/>
      <c r="D1" s="16"/>
      <c r="E1" s="5"/>
      <c r="F1" s="5"/>
      <c r="G1" s="5"/>
      <c r="H1" s="5"/>
      <c r="I1" s="5"/>
      <c r="J1" s="5"/>
      <c r="K1" s="5"/>
      <c r="L1" s="5"/>
      <c r="M1" s="5"/>
      <c r="N1" s="5"/>
      <c r="O1" s="5"/>
      <c r="P1" s="5"/>
      <c r="Q1" s="5"/>
      <c r="R1" s="5"/>
    </row>
    <row r="2" spans="1:18" ht="12.75" customHeight="1" x14ac:dyDescent="0.2">
      <c r="A2" s="290" t="s">
        <v>21</v>
      </c>
      <c r="B2" s="291"/>
      <c r="C2" s="291"/>
      <c r="D2" s="16"/>
      <c r="E2" s="5"/>
      <c r="F2" s="5"/>
      <c r="G2" s="5"/>
      <c r="H2" s="5"/>
      <c r="I2" s="5"/>
      <c r="J2" s="5"/>
      <c r="K2" s="5"/>
      <c r="L2" s="5"/>
      <c r="M2" s="5"/>
      <c r="N2" s="5"/>
      <c r="O2" s="5"/>
      <c r="P2" s="5"/>
      <c r="Q2" s="5"/>
      <c r="R2" s="5"/>
    </row>
    <row r="3" spans="1:18" ht="12.75" customHeight="1" x14ac:dyDescent="0.2">
      <c r="A3" s="292"/>
      <c r="B3" s="291"/>
      <c r="C3" s="291"/>
      <c r="D3" s="3"/>
      <c r="E3" s="5"/>
      <c r="F3" s="5"/>
      <c r="G3" s="5"/>
      <c r="H3" s="5"/>
      <c r="I3" s="5"/>
      <c r="J3" s="5"/>
      <c r="K3" s="5"/>
      <c r="L3" s="5"/>
      <c r="M3" s="5"/>
      <c r="N3" s="5"/>
      <c r="O3" s="5"/>
      <c r="P3" s="5"/>
      <c r="Q3" s="5"/>
      <c r="R3" s="5"/>
    </row>
    <row r="4" spans="1:18" ht="12.75" customHeight="1" x14ac:dyDescent="0.2">
      <c r="A4" s="290" t="str">
        <f>+'VERIFICACION TECNICA'!A4</f>
        <v>INVITACIÓN VADM N° 043 DEL 04 DE ABRIL DE 2022</v>
      </c>
      <c r="B4" s="291"/>
      <c r="C4" s="291"/>
      <c r="D4" s="16"/>
      <c r="E4" s="5"/>
      <c r="F4" s="5"/>
      <c r="G4" s="5"/>
      <c r="H4" s="5"/>
      <c r="I4" s="5"/>
      <c r="J4" s="5"/>
      <c r="K4" s="5"/>
      <c r="L4" s="5"/>
      <c r="M4" s="5"/>
      <c r="N4" s="5"/>
      <c r="O4" s="5"/>
      <c r="P4" s="5"/>
      <c r="Q4" s="5"/>
      <c r="R4" s="5"/>
    </row>
    <row r="5" spans="1:18" ht="78.75" customHeight="1" x14ac:dyDescent="0.2">
      <c r="A5" s="319" t="str">
        <f>+'VERIFICACION TECNICA'!A7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5" s="291"/>
      <c r="C5" s="291"/>
      <c r="D5" s="1"/>
      <c r="E5" s="5"/>
      <c r="F5" s="5"/>
      <c r="G5" s="5"/>
      <c r="H5" s="5"/>
      <c r="I5" s="5"/>
      <c r="J5" s="5"/>
      <c r="K5" s="5"/>
      <c r="L5" s="5"/>
      <c r="M5" s="5"/>
      <c r="N5" s="5"/>
      <c r="O5" s="5"/>
      <c r="P5" s="5"/>
      <c r="Q5" s="5"/>
      <c r="R5" s="5"/>
    </row>
    <row r="6" spans="1:18" ht="12.75" customHeight="1" x14ac:dyDescent="0.2">
      <c r="A6" s="319"/>
      <c r="B6" s="291"/>
      <c r="C6" s="291"/>
      <c r="D6" s="1"/>
      <c r="E6" s="5"/>
      <c r="F6" s="5"/>
      <c r="G6" s="5"/>
      <c r="H6" s="5"/>
      <c r="I6" s="5"/>
      <c r="J6" s="5"/>
      <c r="K6" s="5"/>
      <c r="L6" s="5"/>
      <c r="M6" s="5"/>
      <c r="N6" s="5"/>
      <c r="O6" s="5"/>
      <c r="P6" s="5"/>
      <c r="Q6" s="5"/>
      <c r="R6" s="5"/>
    </row>
    <row r="7" spans="1:18" ht="12.75" customHeight="1" x14ac:dyDescent="0.2">
      <c r="A7" s="290" t="s">
        <v>64</v>
      </c>
      <c r="B7" s="291"/>
      <c r="C7" s="291"/>
      <c r="D7" s="16"/>
      <c r="E7" s="5"/>
      <c r="F7" s="5"/>
      <c r="G7" s="5"/>
      <c r="H7" s="5"/>
      <c r="I7" s="5"/>
      <c r="J7" s="5"/>
      <c r="K7" s="5"/>
      <c r="L7" s="5"/>
      <c r="M7" s="5"/>
      <c r="N7" s="5"/>
      <c r="O7" s="5"/>
      <c r="P7" s="5"/>
      <c r="Q7" s="5"/>
      <c r="R7" s="5"/>
    </row>
    <row r="8" spans="1:18" ht="12.75" customHeight="1" x14ac:dyDescent="0.2">
      <c r="A8" s="100"/>
      <c r="B8" s="100"/>
      <c r="C8" s="101"/>
      <c r="D8" s="100"/>
      <c r="E8" s="100"/>
      <c r="F8" s="100"/>
      <c r="G8" s="3"/>
      <c r="H8" s="3"/>
      <c r="I8" s="3"/>
      <c r="J8" s="3"/>
      <c r="K8" s="3"/>
      <c r="L8" s="3"/>
      <c r="M8" s="3"/>
      <c r="N8" s="3"/>
      <c r="O8" s="3"/>
      <c r="P8" s="3"/>
      <c r="Q8" s="3"/>
      <c r="R8" s="3"/>
    </row>
    <row r="9" spans="1:18" ht="12.75" customHeight="1" x14ac:dyDescent="0.2">
      <c r="A9" s="102"/>
      <c r="B9" s="103"/>
      <c r="C9" s="104"/>
      <c r="D9" s="320">
        <v>1</v>
      </c>
      <c r="E9" s="318"/>
      <c r="F9" s="300"/>
      <c r="G9" s="3"/>
      <c r="H9" s="3"/>
      <c r="I9" s="3"/>
      <c r="J9" s="3"/>
      <c r="K9" s="3"/>
      <c r="L9" s="3"/>
      <c r="M9" s="3"/>
      <c r="N9" s="3"/>
      <c r="O9" s="3"/>
      <c r="P9" s="3"/>
      <c r="Q9" s="3"/>
      <c r="R9" s="3"/>
    </row>
    <row r="10" spans="1:18" ht="12.75" customHeight="1" x14ac:dyDescent="0.2">
      <c r="A10" s="321" t="s">
        <v>65</v>
      </c>
      <c r="B10" s="322" t="s">
        <v>9</v>
      </c>
      <c r="C10" s="324" t="s">
        <v>66</v>
      </c>
      <c r="D10" s="301" t="str">
        <f>+'VERIFICACION TECNICA'!C10</f>
        <v>NAPOLEON ZAMBRANO ALFONSO</v>
      </c>
      <c r="E10" s="318"/>
      <c r="F10" s="300"/>
      <c r="G10" s="3"/>
      <c r="H10" s="3"/>
      <c r="I10" s="3"/>
      <c r="J10" s="3"/>
      <c r="K10" s="3"/>
      <c r="L10" s="3"/>
      <c r="M10" s="3"/>
      <c r="N10" s="3"/>
      <c r="O10" s="3"/>
      <c r="P10" s="3"/>
      <c r="Q10" s="3"/>
      <c r="R10" s="3"/>
    </row>
    <row r="11" spans="1:18" ht="12.75" customHeight="1" x14ac:dyDescent="0.2">
      <c r="A11" s="294"/>
      <c r="B11" s="323"/>
      <c r="C11" s="306"/>
      <c r="D11" s="105" t="s">
        <v>10</v>
      </c>
      <c r="E11" s="106" t="s">
        <v>67</v>
      </c>
      <c r="F11" s="106" t="s">
        <v>68</v>
      </c>
      <c r="G11" s="3"/>
      <c r="H11" s="3"/>
      <c r="I11" s="3"/>
      <c r="J11" s="3"/>
      <c r="K11" s="3"/>
      <c r="L11" s="3"/>
      <c r="M11" s="3"/>
      <c r="N11" s="3"/>
      <c r="O11" s="3"/>
      <c r="P11" s="3"/>
      <c r="Q11" s="3"/>
      <c r="R11" s="3"/>
    </row>
    <row r="12" spans="1:18" ht="305.25" customHeight="1" x14ac:dyDescent="0.2">
      <c r="A12" s="107" t="s">
        <v>64</v>
      </c>
      <c r="B12" s="192" t="s">
        <v>722</v>
      </c>
      <c r="C12" s="109">
        <v>500</v>
      </c>
      <c r="D12" s="31" t="s">
        <v>18</v>
      </c>
      <c r="E12" s="193" t="s">
        <v>69</v>
      </c>
      <c r="F12" s="25">
        <v>0</v>
      </c>
      <c r="G12" s="3"/>
      <c r="H12" s="3"/>
      <c r="I12" s="3"/>
      <c r="J12" s="3"/>
      <c r="K12" s="3"/>
      <c r="L12" s="3"/>
      <c r="M12" s="3"/>
      <c r="N12" s="3"/>
      <c r="O12" s="3"/>
      <c r="P12" s="3"/>
      <c r="Q12" s="3"/>
      <c r="R12" s="3"/>
    </row>
    <row r="13" spans="1:18" ht="18" customHeight="1" x14ac:dyDescent="0.2">
      <c r="A13" s="110"/>
      <c r="B13" s="111" t="s">
        <v>70</v>
      </c>
      <c r="C13" s="112">
        <f>SUM(C12)</f>
        <v>500</v>
      </c>
      <c r="D13" s="317">
        <f>SUM(F12)</f>
        <v>0</v>
      </c>
      <c r="E13" s="318"/>
      <c r="F13" s="300"/>
      <c r="G13" s="3"/>
      <c r="H13" s="3"/>
      <c r="I13" s="3"/>
      <c r="J13" s="3"/>
      <c r="K13" s="3"/>
      <c r="L13" s="3"/>
      <c r="M13" s="3"/>
      <c r="N13" s="3"/>
      <c r="O13" s="3"/>
      <c r="P13" s="3"/>
      <c r="Q13" s="3"/>
      <c r="R13" s="3"/>
    </row>
    <row r="14" spans="1:18" ht="12.75" customHeight="1" x14ac:dyDescent="0.2">
      <c r="A14" s="3"/>
      <c r="B14" s="3"/>
      <c r="C14" s="4"/>
      <c r="D14" s="3"/>
      <c r="E14" s="4"/>
      <c r="F14" s="3"/>
      <c r="G14" s="3"/>
      <c r="H14" s="3"/>
      <c r="I14" s="3"/>
      <c r="J14" s="3"/>
      <c r="K14" s="3"/>
      <c r="L14" s="3"/>
      <c r="M14" s="3"/>
      <c r="N14" s="3"/>
      <c r="O14" s="3"/>
      <c r="P14" s="3"/>
      <c r="Q14" s="3"/>
      <c r="R14" s="3"/>
    </row>
    <row r="15" spans="1:18" ht="12.75" customHeight="1" x14ac:dyDescent="0.2">
      <c r="A15" s="3"/>
      <c r="B15" s="43" t="s">
        <v>35</v>
      </c>
      <c r="C15" s="7"/>
      <c r="D15" s="43"/>
      <c r="E15" s="3"/>
      <c r="F15" s="3"/>
      <c r="G15" s="3"/>
      <c r="H15" s="3"/>
      <c r="I15" s="3"/>
      <c r="J15" s="3"/>
      <c r="K15" s="3"/>
      <c r="L15" s="3"/>
      <c r="M15" s="3"/>
      <c r="N15" s="3"/>
      <c r="O15" s="3"/>
      <c r="P15" s="3"/>
      <c r="Q15" s="3"/>
      <c r="R15" s="3"/>
    </row>
    <row r="16" spans="1:18" ht="12.75" customHeight="1" x14ac:dyDescent="0.2">
      <c r="A16" s="3"/>
      <c r="B16" s="14"/>
      <c r="C16" s="7"/>
      <c r="D16" s="43"/>
      <c r="E16" s="3"/>
      <c r="F16" s="3"/>
      <c r="G16" s="3"/>
      <c r="H16" s="3"/>
      <c r="I16" s="3"/>
      <c r="J16" s="3"/>
      <c r="K16" s="3"/>
      <c r="L16" s="3"/>
      <c r="M16" s="3"/>
      <c r="N16" s="3"/>
      <c r="O16" s="3"/>
      <c r="P16" s="3"/>
      <c r="Q16" s="3"/>
      <c r="R16" s="3"/>
    </row>
    <row r="17" spans="1:18" ht="12.75" customHeight="1" x14ac:dyDescent="0.2">
      <c r="A17" s="3"/>
      <c r="B17" s="14"/>
      <c r="C17" s="7"/>
      <c r="D17" s="43"/>
      <c r="E17" s="3"/>
      <c r="F17" s="3"/>
      <c r="G17" s="3"/>
      <c r="H17" s="3"/>
      <c r="I17" s="3"/>
      <c r="J17" s="3"/>
      <c r="K17" s="3"/>
      <c r="L17" s="3"/>
      <c r="M17" s="3"/>
      <c r="N17" s="3"/>
      <c r="O17" s="3"/>
      <c r="P17" s="3"/>
      <c r="Q17" s="3"/>
      <c r="R17" s="3"/>
    </row>
    <row r="18" spans="1:18" ht="12.75" customHeight="1" x14ac:dyDescent="0.2">
      <c r="A18" s="3"/>
      <c r="B18" s="14"/>
      <c r="C18" s="7"/>
      <c r="D18" s="43"/>
      <c r="E18" s="3"/>
      <c r="F18" s="3"/>
      <c r="G18" s="3"/>
      <c r="H18" s="3"/>
      <c r="I18" s="3"/>
      <c r="J18" s="3"/>
      <c r="K18" s="3"/>
      <c r="L18" s="3"/>
      <c r="M18" s="3"/>
      <c r="N18" s="3"/>
      <c r="O18" s="3"/>
      <c r="P18" s="3"/>
      <c r="Q18" s="3"/>
      <c r="R18" s="3"/>
    </row>
    <row r="19" spans="1:18" ht="12.75" customHeight="1" x14ac:dyDescent="0.2">
      <c r="A19" s="3"/>
      <c r="B19" s="10"/>
      <c r="C19" s="4"/>
      <c r="D19" s="3"/>
      <c r="E19" s="3"/>
      <c r="F19" s="3"/>
      <c r="G19" s="3"/>
      <c r="H19" s="3"/>
      <c r="I19" s="3"/>
      <c r="J19" s="3"/>
      <c r="K19" s="3"/>
      <c r="L19" s="3"/>
      <c r="M19" s="3"/>
      <c r="N19" s="3"/>
      <c r="O19" s="3"/>
      <c r="P19" s="3"/>
      <c r="Q19" s="3"/>
      <c r="R19" s="3"/>
    </row>
    <row r="20" spans="1:18" ht="12.75" customHeight="1" x14ac:dyDescent="0.2">
      <c r="A20" s="15"/>
      <c r="B20" s="11"/>
      <c r="C20" s="14"/>
      <c r="D20" s="34"/>
      <c r="E20" s="34"/>
      <c r="F20" s="14"/>
      <c r="G20" s="5"/>
      <c r="H20" s="5"/>
      <c r="I20" s="5"/>
      <c r="J20" s="5"/>
      <c r="K20" s="5"/>
      <c r="L20" s="5"/>
      <c r="M20" s="5"/>
      <c r="N20" s="5"/>
      <c r="O20" s="5"/>
      <c r="P20" s="5"/>
      <c r="Q20" s="5"/>
      <c r="R20" s="5"/>
    </row>
    <row r="21" spans="1:18" ht="12.75" customHeight="1" x14ac:dyDescent="0.2">
      <c r="A21" s="15"/>
      <c r="B21" s="10" t="s">
        <v>36</v>
      </c>
      <c r="C21" s="14"/>
      <c r="D21" s="34"/>
      <c r="E21" s="34"/>
      <c r="F21" s="14"/>
      <c r="G21" s="5"/>
      <c r="H21" s="5"/>
      <c r="I21" s="5"/>
      <c r="J21" s="5"/>
      <c r="K21" s="5"/>
      <c r="L21" s="5"/>
      <c r="M21" s="5"/>
      <c r="N21" s="5"/>
      <c r="O21" s="5"/>
      <c r="P21" s="5"/>
      <c r="Q21" s="5"/>
      <c r="R21" s="5"/>
    </row>
    <row r="22" spans="1:18" ht="12.75" customHeight="1" x14ac:dyDescent="0.2">
      <c r="A22" s="15"/>
      <c r="B22" s="37" t="s">
        <v>37</v>
      </c>
      <c r="C22" s="14"/>
      <c r="D22" s="34"/>
      <c r="E22" s="34"/>
      <c r="F22" s="14"/>
      <c r="G22" s="5"/>
      <c r="H22" s="5"/>
      <c r="I22" s="5"/>
      <c r="J22" s="5"/>
      <c r="K22" s="5"/>
      <c r="L22" s="5"/>
      <c r="M22" s="5"/>
      <c r="N22" s="5"/>
      <c r="O22" s="5"/>
      <c r="P22" s="5"/>
      <c r="Q22" s="5"/>
      <c r="R22" s="5"/>
    </row>
    <row r="23" spans="1:18" ht="12.75" customHeight="1" x14ac:dyDescent="0.2">
      <c r="A23" s="15"/>
      <c r="B23" s="10"/>
      <c r="C23" s="14"/>
      <c r="D23" s="34"/>
      <c r="E23" s="34"/>
      <c r="F23" s="14"/>
      <c r="G23" s="5"/>
      <c r="H23" s="5"/>
      <c r="I23" s="5"/>
      <c r="J23" s="5"/>
      <c r="K23" s="5"/>
      <c r="L23" s="5"/>
      <c r="M23" s="5"/>
      <c r="N23" s="5"/>
      <c r="O23" s="5"/>
      <c r="P23" s="5"/>
      <c r="Q23" s="5"/>
      <c r="R23" s="5"/>
    </row>
    <row r="24" spans="1:18" ht="12.75" customHeight="1" x14ac:dyDescent="0.2">
      <c r="A24" s="15"/>
      <c r="B24" s="10"/>
      <c r="C24" s="14"/>
      <c r="D24" s="34"/>
      <c r="E24" s="34"/>
      <c r="F24" s="14"/>
      <c r="G24" s="5"/>
      <c r="H24" s="5"/>
      <c r="I24" s="5"/>
      <c r="J24" s="5"/>
      <c r="K24" s="5"/>
      <c r="L24" s="5"/>
      <c r="M24" s="5"/>
      <c r="N24" s="5"/>
      <c r="O24" s="5"/>
      <c r="P24" s="5"/>
      <c r="Q24" s="5"/>
      <c r="R24" s="5"/>
    </row>
    <row r="25" spans="1:18" ht="12.75" customHeight="1" x14ac:dyDescent="0.2">
      <c r="A25" s="15"/>
      <c r="B25" s="10"/>
      <c r="C25" s="14"/>
      <c r="D25" s="34"/>
      <c r="E25" s="34"/>
      <c r="F25" s="14"/>
      <c r="G25" s="5"/>
      <c r="H25" s="5"/>
      <c r="I25" s="5"/>
      <c r="J25" s="5"/>
      <c r="K25" s="5"/>
      <c r="L25" s="5"/>
      <c r="M25" s="5"/>
      <c r="N25" s="5"/>
      <c r="O25" s="5"/>
      <c r="P25" s="5"/>
      <c r="Q25" s="5"/>
      <c r="R25" s="5"/>
    </row>
    <row r="26" spans="1:18" ht="12.75" customHeight="1" x14ac:dyDescent="0.2">
      <c r="A26" s="15"/>
      <c r="B26" s="10"/>
      <c r="C26" s="14"/>
      <c r="D26" s="34"/>
      <c r="E26" s="34"/>
      <c r="F26" s="14"/>
      <c r="G26" s="5"/>
      <c r="H26" s="5"/>
      <c r="I26" s="5"/>
      <c r="J26" s="5"/>
      <c r="K26" s="5"/>
      <c r="L26" s="5"/>
      <c r="M26" s="5"/>
      <c r="N26" s="5"/>
      <c r="O26" s="5"/>
      <c r="P26" s="5"/>
      <c r="Q26" s="5"/>
      <c r="R26" s="5"/>
    </row>
    <row r="27" spans="1:18" ht="12.75" customHeight="1" x14ac:dyDescent="0.2">
      <c r="A27" s="15"/>
      <c r="B27" s="10" t="s">
        <v>38</v>
      </c>
      <c r="C27" s="14"/>
      <c r="D27" s="34"/>
      <c r="E27" s="34"/>
      <c r="F27" s="14"/>
      <c r="G27" s="5"/>
      <c r="H27" s="5"/>
      <c r="I27" s="5"/>
      <c r="J27" s="5"/>
      <c r="K27" s="5"/>
      <c r="L27" s="5"/>
      <c r="M27" s="5"/>
      <c r="N27" s="5"/>
      <c r="O27" s="5"/>
      <c r="P27" s="5"/>
      <c r="Q27" s="5"/>
      <c r="R27" s="5"/>
    </row>
    <row r="28" spans="1:18" ht="12.75" customHeight="1" x14ac:dyDescent="0.2">
      <c r="A28" s="15"/>
      <c r="B28" s="37" t="s">
        <v>37</v>
      </c>
      <c r="C28" s="14"/>
      <c r="D28" s="34"/>
      <c r="E28" s="34"/>
      <c r="F28" s="14"/>
      <c r="G28" s="5"/>
      <c r="H28" s="5"/>
      <c r="I28" s="5"/>
      <c r="J28" s="5"/>
      <c r="K28" s="5"/>
      <c r="L28" s="5"/>
      <c r="M28" s="5"/>
      <c r="N28" s="5"/>
      <c r="O28" s="5"/>
      <c r="P28" s="5"/>
      <c r="Q28" s="5"/>
      <c r="R28" s="5"/>
    </row>
    <row r="29" spans="1:18" ht="12.75" customHeight="1" x14ac:dyDescent="0.2">
      <c r="A29" s="15"/>
      <c r="B29" s="14"/>
      <c r="C29" s="14"/>
      <c r="D29" s="34"/>
      <c r="E29" s="34"/>
      <c r="F29" s="14"/>
      <c r="G29" s="5"/>
      <c r="H29" s="5"/>
      <c r="I29" s="5"/>
      <c r="J29" s="5"/>
      <c r="K29" s="5"/>
      <c r="L29" s="5"/>
      <c r="M29" s="5"/>
      <c r="N29" s="5"/>
      <c r="O29" s="5"/>
      <c r="P29" s="5"/>
      <c r="Q29" s="5"/>
      <c r="R29" s="5"/>
    </row>
    <row r="30" spans="1:18" ht="12.75" customHeight="1" x14ac:dyDescent="0.2">
      <c r="A30" s="15"/>
      <c r="B30" s="14"/>
      <c r="C30" s="14"/>
      <c r="D30" s="34"/>
      <c r="E30" s="34"/>
      <c r="F30" s="14"/>
      <c r="G30" s="5"/>
      <c r="H30" s="5"/>
      <c r="I30" s="5"/>
      <c r="J30" s="5"/>
      <c r="K30" s="5"/>
      <c r="L30" s="5"/>
      <c r="M30" s="5"/>
      <c r="N30" s="5"/>
      <c r="O30" s="5"/>
      <c r="P30" s="5"/>
      <c r="Q30" s="5"/>
      <c r="R30" s="5"/>
    </row>
    <row r="31" spans="1:18" ht="12.75" customHeight="1" x14ac:dyDescent="0.2">
      <c r="A31" s="10"/>
      <c r="B31" s="14"/>
      <c r="C31" s="8"/>
      <c r="D31" s="9"/>
      <c r="E31" s="14"/>
      <c r="F31" s="14"/>
      <c r="G31" s="3"/>
      <c r="H31" s="3"/>
      <c r="I31" s="3"/>
      <c r="J31" s="3"/>
      <c r="K31" s="3"/>
      <c r="L31" s="3"/>
      <c r="M31" s="3"/>
      <c r="N31" s="3"/>
      <c r="O31" s="3"/>
      <c r="P31" s="3"/>
      <c r="Q31" s="3"/>
      <c r="R31" s="3"/>
    </row>
    <row r="32" spans="1:18" ht="12.75" customHeight="1" x14ac:dyDescent="0.2">
      <c r="A32" s="37"/>
      <c r="B32" s="14"/>
      <c r="C32" s="8"/>
      <c r="D32" s="9"/>
      <c r="E32" s="14"/>
      <c r="F32" s="14"/>
      <c r="G32" s="3"/>
      <c r="H32" s="3"/>
      <c r="I32" s="3"/>
      <c r="J32" s="3"/>
      <c r="K32" s="3"/>
      <c r="L32" s="3"/>
      <c r="M32" s="3"/>
      <c r="N32" s="3"/>
      <c r="O32" s="3"/>
      <c r="P32" s="3"/>
      <c r="Q32" s="3"/>
      <c r="R32" s="3"/>
    </row>
    <row r="33" spans="1:18" ht="12.75" customHeight="1" x14ac:dyDescent="0.2">
      <c r="A33" s="37"/>
      <c r="B33" s="10" t="s">
        <v>3</v>
      </c>
      <c r="C33" s="8"/>
      <c r="D33" s="9"/>
      <c r="E33" s="14"/>
      <c r="F33" s="14"/>
      <c r="G33" s="3"/>
      <c r="H33" s="3"/>
      <c r="I33" s="3"/>
      <c r="J33" s="3"/>
      <c r="K33" s="3"/>
      <c r="L33" s="3"/>
      <c r="M33" s="3"/>
      <c r="N33" s="3"/>
      <c r="O33" s="3"/>
      <c r="P33" s="3"/>
      <c r="Q33" s="3"/>
      <c r="R33" s="3"/>
    </row>
    <row r="34" spans="1:18" ht="12.75" customHeight="1" x14ac:dyDescent="0.2">
      <c r="A34" s="37"/>
      <c r="B34" s="37" t="s">
        <v>20</v>
      </c>
      <c r="C34" s="8"/>
      <c r="D34" s="9"/>
      <c r="E34" s="14"/>
      <c r="F34" s="14"/>
      <c r="G34" s="3"/>
      <c r="H34" s="3"/>
      <c r="I34" s="3"/>
      <c r="J34" s="3"/>
      <c r="K34" s="3"/>
      <c r="L34" s="3"/>
      <c r="M34" s="3"/>
      <c r="N34" s="3"/>
      <c r="O34" s="3"/>
      <c r="P34" s="3"/>
      <c r="Q34" s="3"/>
      <c r="R34" s="3"/>
    </row>
    <row r="35" spans="1:18" ht="12.75" customHeight="1" x14ac:dyDescent="0.2">
      <c r="A35" s="15"/>
      <c r="B35" s="37" t="s">
        <v>4</v>
      </c>
      <c r="C35" s="14"/>
      <c r="D35" s="34"/>
      <c r="E35" s="34"/>
      <c r="F35" s="14"/>
      <c r="G35" s="5"/>
      <c r="H35" s="5"/>
      <c r="I35" s="5"/>
      <c r="J35" s="5"/>
      <c r="K35" s="5"/>
      <c r="L35" s="5"/>
      <c r="M35" s="5"/>
      <c r="N35" s="5"/>
      <c r="O35" s="5"/>
      <c r="P35" s="5"/>
      <c r="Q35" s="5"/>
      <c r="R35" s="5"/>
    </row>
    <row r="36" spans="1:18" ht="12.75" customHeight="1" x14ac:dyDescent="0.2">
      <c r="A36" s="15"/>
      <c r="B36" s="3"/>
      <c r="C36" s="14"/>
      <c r="D36" s="34"/>
      <c r="E36" s="34"/>
      <c r="F36" s="14"/>
      <c r="G36" s="5"/>
      <c r="H36" s="5"/>
      <c r="I36" s="5"/>
      <c r="J36" s="5"/>
      <c r="K36" s="5"/>
      <c r="L36" s="5"/>
      <c r="M36" s="5"/>
      <c r="N36" s="5"/>
      <c r="O36" s="5"/>
      <c r="P36" s="5"/>
      <c r="Q36" s="5"/>
      <c r="R36" s="5"/>
    </row>
    <row r="37" spans="1:18" ht="12.75" customHeight="1" x14ac:dyDescent="0.2">
      <c r="A37" s="37"/>
      <c r="B37" s="3"/>
      <c r="C37" s="8"/>
      <c r="D37" s="37"/>
      <c r="E37" s="14"/>
      <c r="F37" s="14"/>
      <c r="G37" s="3"/>
      <c r="H37" s="3"/>
      <c r="I37" s="3"/>
      <c r="J37" s="3"/>
      <c r="K37" s="3"/>
      <c r="L37" s="3"/>
      <c r="M37" s="3"/>
      <c r="N37" s="3"/>
      <c r="O37" s="3"/>
      <c r="P37" s="3"/>
      <c r="Q37" s="3"/>
      <c r="R37" s="3"/>
    </row>
    <row r="38" spans="1:18" ht="12.75" customHeight="1" x14ac:dyDescent="0.2">
      <c r="A38" s="3"/>
      <c r="C38" s="4"/>
      <c r="D38" s="3"/>
      <c r="E38" s="3"/>
      <c r="F38" s="3"/>
      <c r="G38" s="3"/>
      <c r="H38" s="3"/>
      <c r="I38" s="3"/>
      <c r="J38" s="3"/>
      <c r="K38" s="3"/>
      <c r="L38" s="3"/>
      <c r="M38" s="3"/>
      <c r="N38" s="3"/>
      <c r="O38" s="3"/>
      <c r="P38" s="3"/>
      <c r="Q38" s="3"/>
      <c r="R38" s="3"/>
    </row>
    <row r="39" spans="1:18" ht="12.75" customHeight="1" x14ac:dyDescent="0.2">
      <c r="A39" s="3"/>
      <c r="C39" s="4"/>
      <c r="D39" s="3"/>
      <c r="E39" s="3"/>
      <c r="F39" s="3"/>
      <c r="G39" s="3"/>
      <c r="H39" s="3"/>
      <c r="I39" s="3"/>
      <c r="J39" s="3"/>
      <c r="K39" s="3"/>
      <c r="L39" s="3"/>
      <c r="M39" s="3"/>
      <c r="N39" s="3"/>
      <c r="O39" s="3"/>
      <c r="P39" s="3"/>
      <c r="Q39" s="3"/>
      <c r="R39" s="3"/>
    </row>
    <row r="40" spans="1:18" ht="12.75" customHeight="1" x14ac:dyDescent="0.2">
      <c r="A40" s="3"/>
      <c r="C40" s="4"/>
      <c r="D40" s="3"/>
      <c r="E40" s="3"/>
      <c r="F40" s="3"/>
      <c r="G40" s="3"/>
      <c r="H40" s="3"/>
      <c r="I40" s="3"/>
      <c r="J40" s="3"/>
      <c r="K40" s="3"/>
      <c r="L40" s="3"/>
      <c r="M40" s="3"/>
      <c r="N40" s="3"/>
      <c r="O40" s="3"/>
      <c r="P40" s="3"/>
      <c r="Q40" s="3"/>
      <c r="R40" s="3"/>
    </row>
    <row r="41" spans="1:18" ht="12.75" customHeight="1" x14ac:dyDescent="0.2">
      <c r="A41" s="3"/>
      <c r="C41" s="4"/>
      <c r="D41" s="3"/>
      <c r="E41" s="3"/>
      <c r="F41" s="3"/>
      <c r="G41" s="3"/>
      <c r="H41" s="3"/>
      <c r="I41" s="3"/>
      <c r="J41" s="3"/>
      <c r="K41" s="3"/>
      <c r="L41" s="3"/>
      <c r="M41" s="3"/>
      <c r="N41" s="3"/>
      <c r="O41" s="3"/>
      <c r="P41" s="3"/>
      <c r="Q41" s="3"/>
      <c r="R41" s="3"/>
    </row>
    <row r="42" spans="1:18" ht="12.75" customHeight="1" x14ac:dyDescent="0.2">
      <c r="A42" s="3"/>
      <c r="C42" s="4"/>
      <c r="D42" s="3"/>
      <c r="E42" s="3"/>
      <c r="F42" s="3"/>
      <c r="G42" s="3"/>
      <c r="H42" s="3"/>
      <c r="I42" s="3"/>
      <c r="J42" s="3"/>
      <c r="K42" s="3"/>
      <c r="L42" s="3"/>
      <c r="M42" s="3"/>
      <c r="N42" s="3"/>
      <c r="O42" s="3"/>
      <c r="P42" s="3"/>
      <c r="Q42" s="3"/>
      <c r="R42" s="3"/>
    </row>
    <row r="43" spans="1:18" ht="12.75" customHeight="1" x14ac:dyDescent="0.2">
      <c r="A43" s="3"/>
      <c r="B43" s="3"/>
      <c r="C43" s="4"/>
      <c r="D43" s="3"/>
      <c r="E43" s="3"/>
      <c r="F43" s="3"/>
      <c r="G43" s="3"/>
      <c r="H43" s="3"/>
      <c r="I43" s="3"/>
      <c r="J43" s="3"/>
      <c r="K43" s="3"/>
      <c r="L43" s="3"/>
      <c r="M43" s="3"/>
      <c r="N43" s="3"/>
      <c r="O43" s="3"/>
      <c r="P43" s="3"/>
      <c r="Q43" s="3"/>
      <c r="R43" s="3"/>
    </row>
    <row r="44" spans="1:18" ht="12.75" customHeight="1" x14ac:dyDescent="0.2">
      <c r="A44" s="3"/>
      <c r="B44" s="3"/>
      <c r="C44" s="4"/>
      <c r="D44" s="3"/>
      <c r="E44" s="3"/>
      <c r="F44" s="3"/>
      <c r="G44" s="3"/>
      <c r="H44" s="3"/>
      <c r="I44" s="3"/>
      <c r="J44" s="3"/>
      <c r="K44" s="3"/>
      <c r="L44" s="3"/>
      <c r="M44" s="3"/>
      <c r="N44" s="3"/>
      <c r="O44" s="3"/>
      <c r="P44" s="3"/>
      <c r="Q44" s="3"/>
      <c r="R44" s="3"/>
    </row>
    <row r="45" spans="1:18" ht="12.75" customHeight="1" x14ac:dyDescent="0.2">
      <c r="A45" s="3"/>
      <c r="B45" s="3"/>
      <c r="C45" s="4"/>
      <c r="D45" s="3"/>
      <c r="E45" s="3"/>
      <c r="F45" s="3"/>
      <c r="G45" s="3"/>
      <c r="H45" s="3"/>
      <c r="I45" s="3"/>
      <c r="J45" s="3"/>
      <c r="K45" s="3"/>
      <c r="L45" s="3"/>
      <c r="M45" s="3"/>
      <c r="N45" s="3"/>
      <c r="O45" s="3"/>
      <c r="P45" s="3"/>
      <c r="Q45" s="3"/>
      <c r="R45" s="3"/>
    </row>
    <row r="46" spans="1:18" ht="12.75" customHeight="1" x14ac:dyDescent="0.2">
      <c r="A46" s="3"/>
      <c r="B46" s="3"/>
      <c r="C46" s="4"/>
      <c r="D46" s="3"/>
      <c r="E46" s="3"/>
      <c r="F46" s="3"/>
      <c r="G46" s="3"/>
      <c r="H46" s="3"/>
      <c r="I46" s="3"/>
      <c r="J46" s="3"/>
      <c r="K46" s="3"/>
      <c r="L46" s="3"/>
      <c r="M46" s="3"/>
      <c r="N46" s="3"/>
      <c r="O46" s="3"/>
      <c r="P46" s="3"/>
      <c r="Q46" s="3"/>
      <c r="R46" s="3"/>
    </row>
    <row r="47" spans="1:18" ht="12.75" customHeight="1" x14ac:dyDescent="0.2">
      <c r="A47" s="3"/>
      <c r="B47" s="3"/>
      <c r="C47" s="4"/>
      <c r="D47" s="3"/>
      <c r="E47" s="3"/>
      <c r="F47" s="3"/>
      <c r="G47" s="3"/>
      <c r="H47" s="3"/>
      <c r="I47" s="3"/>
      <c r="J47" s="3"/>
      <c r="K47" s="3"/>
      <c r="L47" s="3"/>
      <c r="M47" s="3"/>
      <c r="N47" s="3"/>
      <c r="O47" s="3"/>
      <c r="P47" s="3"/>
      <c r="Q47" s="3"/>
      <c r="R47" s="3"/>
    </row>
    <row r="48" spans="1:18" ht="12.75" customHeight="1" x14ac:dyDescent="0.2">
      <c r="A48" s="3"/>
      <c r="B48" s="3"/>
      <c r="C48" s="4"/>
      <c r="D48" s="3"/>
      <c r="E48" s="3"/>
      <c r="F48" s="3"/>
      <c r="G48" s="3"/>
      <c r="H48" s="3"/>
      <c r="I48" s="3"/>
      <c r="J48" s="3"/>
      <c r="K48" s="3"/>
      <c r="L48" s="3"/>
      <c r="M48" s="3"/>
      <c r="N48" s="3"/>
      <c r="O48" s="3"/>
      <c r="P48" s="3"/>
      <c r="Q48" s="3"/>
      <c r="R48" s="3"/>
    </row>
    <row r="49" spans="1:18" ht="12.75" customHeight="1" x14ac:dyDescent="0.2">
      <c r="A49" s="3"/>
      <c r="B49" s="3"/>
      <c r="C49" s="4"/>
      <c r="D49" s="3"/>
      <c r="E49" s="3"/>
      <c r="F49" s="3"/>
      <c r="G49" s="3"/>
      <c r="H49" s="3"/>
      <c r="I49" s="3"/>
      <c r="J49" s="3"/>
      <c r="K49" s="3"/>
      <c r="L49" s="3"/>
      <c r="M49" s="3"/>
      <c r="N49" s="3"/>
      <c r="O49" s="3"/>
      <c r="P49" s="3"/>
      <c r="Q49" s="3"/>
      <c r="R49" s="3"/>
    </row>
    <row r="50" spans="1:18" ht="12.75" customHeight="1" x14ac:dyDescent="0.2">
      <c r="A50" s="3"/>
      <c r="B50" s="3"/>
      <c r="C50" s="4"/>
      <c r="D50" s="3"/>
      <c r="E50" s="3"/>
      <c r="F50" s="3"/>
      <c r="G50" s="3"/>
      <c r="H50" s="3"/>
      <c r="I50" s="3"/>
      <c r="J50" s="3"/>
      <c r="K50" s="3"/>
      <c r="L50" s="3"/>
      <c r="M50" s="3"/>
      <c r="N50" s="3"/>
      <c r="O50" s="3"/>
      <c r="P50" s="3"/>
      <c r="Q50" s="3"/>
      <c r="R50" s="3"/>
    </row>
    <row r="51" spans="1:18" ht="12.75" customHeight="1" x14ac:dyDescent="0.2">
      <c r="A51" s="3"/>
      <c r="B51" s="3"/>
      <c r="C51" s="4"/>
      <c r="D51" s="3"/>
      <c r="E51" s="3"/>
      <c r="F51" s="3"/>
      <c r="G51" s="3"/>
      <c r="H51" s="3"/>
      <c r="I51" s="3"/>
      <c r="J51" s="3"/>
      <c r="K51" s="3"/>
      <c r="L51" s="3"/>
      <c r="M51" s="3"/>
      <c r="N51" s="3"/>
      <c r="O51" s="3"/>
      <c r="P51" s="3"/>
      <c r="Q51" s="3"/>
      <c r="R51" s="3"/>
    </row>
    <row r="52" spans="1:18" ht="12.75" customHeight="1" x14ac:dyDescent="0.2">
      <c r="A52" s="3"/>
      <c r="B52" s="3"/>
      <c r="C52" s="4"/>
      <c r="D52" s="3"/>
      <c r="E52" s="3"/>
      <c r="F52" s="3"/>
      <c r="G52" s="3"/>
      <c r="H52" s="3"/>
      <c r="I52" s="3"/>
      <c r="J52" s="3"/>
      <c r="K52" s="3"/>
      <c r="L52" s="3"/>
      <c r="M52" s="3"/>
      <c r="N52" s="3"/>
      <c r="O52" s="3"/>
      <c r="P52" s="3"/>
      <c r="Q52" s="3"/>
      <c r="R52" s="3"/>
    </row>
    <row r="53" spans="1:18" ht="12.75" customHeight="1" x14ac:dyDescent="0.2">
      <c r="A53" s="3"/>
      <c r="B53" s="3"/>
      <c r="C53" s="4"/>
      <c r="D53" s="3"/>
      <c r="E53" s="3"/>
      <c r="F53" s="3"/>
      <c r="G53" s="3"/>
      <c r="H53" s="3"/>
      <c r="I53" s="3"/>
      <c r="J53" s="3"/>
      <c r="K53" s="3"/>
      <c r="L53" s="3"/>
      <c r="M53" s="3"/>
      <c r="N53" s="3"/>
      <c r="O53" s="3"/>
      <c r="P53" s="3"/>
      <c r="Q53" s="3"/>
      <c r="R53" s="3"/>
    </row>
    <row r="54" spans="1:18" ht="12.75" customHeight="1" x14ac:dyDescent="0.2">
      <c r="A54" s="3"/>
      <c r="B54" s="3"/>
      <c r="C54" s="4"/>
      <c r="D54" s="3"/>
      <c r="E54" s="3"/>
      <c r="F54" s="3"/>
      <c r="G54" s="3"/>
      <c r="H54" s="3"/>
      <c r="I54" s="3"/>
      <c r="J54" s="3"/>
      <c r="K54" s="3"/>
      <c r="L54" s="3"/>
      <c r="M54" s="3"/>
      <c r="N54" s="3"/>
      <c r="O54" s="3"/>
      <c r="P54" s="3"/>
      <c r="Q54" s="3"/>
      <c r="R54" s="3"/>
    </row>
    <row r="55" spans="1:18" ht="12.75" customHeight="1" x14ac:dyDescent="0.2">
      <c r="A55" s="3"/>
      <c r="B55" s="3"/>
      <c r="C55" s="4"/>
      <c r="D55" s="3"/>
      <c r="E55" s="3"/>
      <c r="F55" s="3"/>
      <c r="G55" s="3"/>
      <c r="H55" s="3"/>
      <c r="I55" s="3"/>
      <c r="J55" s="3"/>
      <c r="K55" s="3"/>
      <c r="L55" s="3"/>
      <c r="M55" s="3"/>
      <c r="N55" s="3"/>
      <c r="O55" s="3"/>
      <c r="P55" s="3"/>
      <c r="Q55" s="3"/>
      <c r="R55" s="3"/>
    </row>
    <row r="56" spans="1:18" ht="12.75" customHeight="1" x14ac:dyDescent="0.2">
      <c r="A56" s="3"/>
      <c r="B56" s="3"/>
      <c r="C56" s="4"/>
      <c r="D56" s="3"/>
      <c r="E56" s="3"/>
      <c r="F56" s="3"/>
      <c r="G56" s="3"/>
      <c r="H56" s="3"/>
      <c r="I56" s="3"/>
      <c r="J56" s="3"/>
      <c r="K56" s="3"/>
      <c r="L56" s="3"/>
      <c r="M56" s="3"/>
      <c r="N56" s="3"/>
      <c r="O56" s="3"/>
      <c r="P56" s="3"/>
      <c r="Q56" s="3"/>
      <c r="R56" s="3"/>
    </row>
    <row r="57" spans="1:18" ht="12.75" customHeight="1" x14ac:dyDescent="0.2">
      <c r="A57" s="3"/>
      <c r="B57" s="3"/>
      <c r="C57" s="4"/>
      <c r="D57" s="3"/>
      <c r="E57" s="3"/>
      <c r="F57" s="3"/>
      <c r="G57" s="3"/>
      <c r="H57" s="3"/>
      <c r="I57" s="3"/>
      <c r="J57" s="3"/>
      <c r="K57" s="3"/>
      <c r="L57" s="3"/>
      <c r="M57" s="3"/>
      <c r="N57" s="3"/>
      <c r="O57" s="3"/>
      <c r="P57" s="3"/>
      <c r="Q57" s="3"/>
      <c r="R57" s="3"/>
    </row>
    <row r="58" spans="1:18" ht="12.75" customHeight="1" x14ac:dyDescent="0.2">
      <c r="A58" s="3"/>
      <c r="B58" s="3"/>
      <c r="C58" s="4"/>
      <c r="D58" s="3"/>
      <c r="E58" s="3"/>
      <c r="F58" s="3"/>
      <c r="G58" s="3"/>
      <c r="H58" s="3"/>
      <c r="I58" s="3"/>
      <c r="J58" s="3"/>
      <c r="K58" s="3"/>
      <c r="L58" s="3"/>
      <c r="M58" s="3"/>
      <c r="N58" s="3"/>
      <c r="O58" s="3"/>
      <c r="P58" s="3"/>
      <c r="Q58" s="3"/>
      <c r="R58" s="3"/>
    </row>
    <row r="59" spans="1:18" ht="12.75" customHeight="1" x14ac:dyDescent="0.2">
      <c r="A59" s="3"/>
      <c r="B59" s="3"/>
      <c r="C59" s="4"/>
      <c r="D59" s="3"/>
      <c r="E59" s="3"/>
      <c r="F59" s="3"/>
      <c r="G59" s="3"/>
      <c r="H59" s="3"/>
      <c r="I59" s="3"/>
      <c r="J59" s="3"/>
      <c r="K59" s="3"/>
      <c r="L59" s="3"/>
      <c r="M59" s="3"/>
      <c r="N59" s="3"/>
      <c r="O59" s="3"/>
      <c r="P59" s="3"/>
      <c r="Q59" s="3"/>
      <c r="R59" s="3"/>
    </row>
    <row r="60" spans="1:18" ht="12.75" customHeight="1" x14ac:dyDescent="0.2">
      <c r="A60" s="3"/>
      <c r="B60" s="3"/>
      <c r="C60" s="4"/>
      <c r="D60" s="3"/>
      <c r="E60" s="3"/>
      <c r="F60" s="3"/>
      <c r="G60" s="3"/>
      <c r="H60" s="3"/>
      <c r="I60" s="3"/>
      <c r="J60" s="3"/>
      <c r="K60" s="3"/>
      <c r="L60" s="3"/>
      <c r="M60" s="3"/>
      <c r="N60" s="3"/>
      <c r="O60" s="3"/>
      <c r="P60" s="3"/>
      <c r="Q60" s="3"/>
      <c r="R60" s="3"/>
    </row>
    <row r="61" spans="1:18" ht="12.75" customHeight="1" x14ac:dyDescent="0.2">
      <c r="A61" s="3"/>
      <c r="B61" s="3"/>
      <c r="C61" s="4"/>
      <c r="D61" s="3"/>
      <c r="E61" s="3"/>
      <c r="F61" s="3"/>
      <c r="G61" s="3"/>
      <c r="H61" s="3"/>
      <c r="I61" s="3"/>
      <c r="J61" s="3"/>
      <c r="K61" s="3"/>
      <c r="L61" s="3"/>
      <c r="M61" s="3"/>
      <c r="N61" s="3"/>
      <c r="O61" s="3"/>
      <c r="P61" s="3"/>
      <c r="Q61" s="3"/>
      <c r="R61" s="3"/>
    </row>
    <row r="62" spans="1:18" ht="12.75" customHeight="1" x14ac:dyDescent="0.2">
      <c r="A62" s="3"/>
      <c r="B62" s="3"/>
      <c r="C62" s="4"/>
      <c r="D62" s="3"/>
      <c r="E62" s="3"/>
      <c r="F62" s="3"/>
      <c r="G62" s="3"/>
      <c r="H62" s="3"/>
      <c r="I62" s="3"/>
      <c r="J62" s="3"/>
      <c r="K62" s="3"/>
      <c r="L62" s="3"/>
      <c r="M62" s="3"/>
      <c r="N62" s="3"/>
      <c r="O62" s="3"/>
      <c r="P62" s="3"/>
      <c r="Q62" s="3"/>
      <c r="R62" s="3"/>
    </row>
    <row r="63" spans="1:18" ht="12.75" customHeight="1" x14ac:dyDescent="0.2">
      <c r="A63" s="3"/>
      <c r="B63" s="3"/>
      <c r="C63" s="4"/>
      <c r="D63" s="3"/>
      <c r="E63" s="3"/>
      <c r="F63" s="3"/>
      <c r="G63" s="3"/>
      <c r="H63" s="3"/>
      <c r="I63" s="3"/>
      <c r="J63" s="3"/>
      <c r="K63" s="3"/>
      <c r="L63" s="3"/>
      <c r="M63" s="3"/>
      <c r="N63" s="3"/>
      <c r="O63" s="3"/>
      <c r="P63" s="3"/>
      <c r="Q63" s="3"/>
      <c r="R63" s="3"/>
    </row>
    <row r="64" spans="1:18" ht="12.75" customHeight="1" x14ac:dyDescent="0.2">
      <c r="A64" s="3"/>
      <c r="B64" s="3"/>
      <c r="C64" s="4"/>
      <c r="D64" s="3"/>
      <c r="E64" s="3"/>
      <c r="F64" s="3"/>
      <c r="G64" s="3"/>
      <c r="H64" s="3"/>
      <c r="I64" s="3"/>
      <c r="J64" s="3"/>
      <c r="K64" s="3"/>
      <c r="L64" s="3"/>
      <c r="M64" s="3"/>
      <c r="N64" s="3"/>
      <c r="O64" s="3"/>
      <c r="P64" s="3"/>
      <c r="Q64" s="3"/>
      <c r="R64" s="3"/>
    </row>
    <row r="65" spans="1:18" ht="12.75" customHeight="1" x14ac:dyDescent="0.2">
      <c r="A65" s="3"/>
      <c r="B65" s="3"/>
      <c r="C65" s="4"/>
      <c r="D65" s="3"/>
      <c r="E65" s="3"/>
      <c r="F65" s="3"/>
      <c r="G65" s="3"/>
      <c r="H65" s="3"/>
      <c r="I65" s="3"/>
      <c r="J65" s="3"/>
      <c r="K65" s="3"/>
      <c r="L65" s="3"/>
      <c r="M65" s="3"/>
      <c r="N65" s="3"/>
      <c r="O65" s="3"/>
      <c r="P65" s="3"/>
      <c r="Q65" s="3"/>
      <c r="R65" s="3"/>
    </row>
    <row r="66" spans="1:18" ht="12.75" customHeight="1" x14ac:dyDescent="0.2">
      <c r="A66" s="3"/>
      <c r="B66" s="3"/>
      <c r="C66" s="4"/>
      <c r="D66" s="3"/>
      <c r="E66" s="3"/>
      <c r="F66" s="3"/>
      <c r="G66" s="3"/>
      <c r="H66" s="3"/>
      <c r="I66" s="3"/>
      <c r="J66" s="3"/>
      <c r="K66" s="3"/>
      <c r="L66" s="3"/>
      <c r="M66" s="3"/>
      <c r="N66" s="3"/>
      <c r="O66" s="3"/>
      <c r="P66" s="3"/>
      <c r="Q66" s="3"/>
      <c r="R66" s="3"/>
    </row>
    <row r="67" spans="1:18" ht="12.75" customHeight="1" x14ac:dyDescent="0.2">
      <c r="A67" s="3"/>
      <c r="B67" s="3"/>
      <c r="C67" s="4"/>
      <c r="D67" s="3"/>
      <c r="E67" s="3"/>
      <c r="F67" s="3"/>
      <c r="G67" s="3"/>
      <c r="H67" s="3"/>
      <c r="I67" s="3"/>
      <c r="J67" s="3"/>
      <c r="K67" s="3"/>
      <c r="L67" s="3"/>
      <c r="M67" s="3"/>
      <c r="N67" s="3"/>
      <c r="O67" s="3"/>
      <c r="P67" s="3"/>
      <c r="Q67" s="3"/>
      <c r="R67" s="3"/>
    </row>
    <row r="68" spans="1:18" ht="12.75" customHeight="1" x14ac:dyDescent="0.2">
      <c r="A68" s="3"/>
      <c r="B68" s="3"/>
      <c r="C68" s="4"/>
      <c r="D68" s="3"/>
      <c r="E68" s="3"/>
      <c r="F68" s="3"/>
      <c r="G68" s="3"/>
      <c r="H68" s="3"/>
      <c r="I68" s="3"/>
      <c r="J68" s="3"/>
      <c r="K68" s="3"/>
      <c r="L68" s="3"/>
      <c r="M68" s="3"/>
      <c r="N68" s="3"/>
      <c r="O68" s="3"/>
      <c r="P68" s="3"/>
      <c r="Q68" s="3"/>
      <c r="R68" s="3"/>
    </row>
    <row r="69" spans="1:18" ht="12.75" customHeight="1" x14ac:dyDescent="0.2">
      <c r="A69" s="3"/>
      <c r="B69" s="3"/>
      <c r="C69" s="4"/>
      <c r="D69" s="3"/>
      <c r="E69" s="3"/>
      <c r="F69" s="3"/>
      <c r="G69" s="3"/>
      <c r="H69" s="3"/>
      <c r="I69" s="3"/>
      <c r="J69" s="3"/>
      <c r="K69" s="3"/>
      <c r="L69" s="3"/>
      <c r="M69" s="3"/>
      <c r="N69" s="3"/>
      <c r="O69" s="3"/>
      <c r="P69" s="3"/>
      <c r="Q69" s="3"/>
      <c r="R69" s="3"/>
    </row>
    <row r="70" spans="1:18" ht="12.75" customHeight="1" x14ac:dyDescent="0.2">
      <c r="A70" s="3"/>
      <c r="B70" s="3"/>
      <c r="C70" s="4"/>
      <c r="D70" s="3"/>
      <c r="E70" s="3"/>
      <c r="F70" s="3"/>
      <c r="G70" s="3"/>
      <c r="H70" s="3"/>
      <c r="I70" s="3"/>
      <c r="J70" s="3"/>
      <c r="K70" s="3"/>
      <c r="L70" s="3"/>
      <c r="M70" s="3"/>
      <c r="N70" s="3"/>
      <c r="O70" s="3"/>
      <c r="P70" s="3"/>
      <c r="Q70" s="3"/>
      <c r="R70" s="3"/>
    </row>
    <row r="71" spans="1:18" ht="12.75" customHeight="1" x14ac:dyDescent="0.2">
      <c r="A71" s="3"/>
      <c r="B71" s="3"/>
      <c r="C71" s="4"/>
      <c r="D71" s="3"/>
      <c r="E71" s="3"/>
      <c r="F71" s="3"/>
      <c r="G71" s="3"/>
      <c r="H71" s="3"/>
      <c r="I71" s="3"/>
      <c r="J71" s="3"/>
      <c r="K71" s="3"/>
      <c r="L71" s="3"/>
      <c r="M71" s="3"/>
      <c r="N71" s="3"/>
      <c r="O71" s="3"/>
      <c r="P71" s="3"/>
      <c r="Q71" s="3"/>
      <c r="R71" s="3"/>
    </row>
    <row r="72" spans="1:18" ht="12.75" customHeight="1" x14ac:dyDescent="0.2">
      <c r="A72" s="3"/>
      <c r="B72" s="3"/>
      <c r="C72" s="4"/>
      <c r="D72" s="3"/>
      <c r="E72" s="3"/>
      <c r="F72" s="3"/>
      <c r="G72" s="3"/>
      <c r="H72" s="3"/>
      <c r="I72" s="3"/>
      <c r="J72" s="3"/>
      <c r="K72" s="3"/>
      <c r="L72" s="3"/>
      <c r="M72" s="3"/>
      <c r="N72" s="3"/>
      <c r="O72" s="3"/>
      <c r="P72" s="3"/>
      <c r="Q72" s="3"/>
      <c r="R72" s="3"/>
    </row>
    <row r="73" spans="1:18" ht="12.75" customHeight="1" x14ac:dyDescent="0.2">
      <c r="A73" s="3"/>
      <c r="B73" s="3"/>
      <c r="C73" s="4"/>
      <c r="D73" s="3"/>
      <c r="E73" s="3"/>
      <c r="F73" s="3"/>
      <c r="G73" s="3"/>
      <c r="H73" s="3"/>
      <c r="I73" s="3"/>
      <c r="J73" s="3"/>
      <c r="K73" s="3"/>
      <c r="L73" s="3"/>
      <c r="M73" s="3"/>
      <c r="N73" s="3"/>
      <c r="O73" s="3"/>
      <c r="P73" s="3"/>
      <c r="Q73" s="3"/>
      <c r="R73" s="3"/>
    </row>
    <row r="74" spans="1:18" ht="12.75" customHeight="1" x14ac:dyDescent="0.2">
      <c r="A74" s="3"/>
      <c r="B74" s="3"/>
      <c r="C74" s="4"/>
      <c r="D74" s="3"/>
      <c r="E74" s="3"/>
      <c r="F74" s="3"/>
      <c r="G74" s="3"/>
      <c r="H74" s="3"/>
      <c r="I74" s="3"/>
      <c r="J74" s="3"/>
      <c r="K74" s="3"/>
      <c r="L74" s="3"/>
      <c r="M74" s="3"/>
      <c r="N74" s="3"/>
      <c r="O74" s="3"/>
      <c r="P74" s="3"/>
      <c r="Q74" s="3"/>
      <c r="R74" s="3"/>
    </row>
    <row r="75" spans="1:18" ht="12.75" customHeight="1" x14ac:dyDescent="0.2">
      <c r="A75" s="3"/>
      <c r="B75" s="3"/>
      <c r="C75" s="4"/>
      <c r="D75" s="3"/>
      <c r="E75" s="3"/>
      <c r="F75" s="3"/>
      <c r="G75" s="3"/>
      <c r="H75" s="3"/>
      <c r="I75" s="3"/>
      <c r="J75" s="3"/>
      <c r="K75" s="3"/>
      <c r="L75" s="3"/>
      <c r="M75" s="3"/>
      <c r="N75" s="3"/>
      <c r="O75" s="3"/>
      <c r="P75" s="3"/>
      <c r="Q75" s="3"/>
      <c r="R75" s="3"/>
    </row>
    <row r="76" spans="1:18" ht="12.75" customHeight="1" x14ac:dyDescent="0.2">
      <c r="A76" s="3"/>
      <c r="B76" s="3"/>
      <c r="C76" s="4"/>
      <c r="D76" s="3"/>
      <c r="E76" s="3"/>
      <c r="F76" s="3"/>
      <c r="G76" s="3"/>
      <c r="H76" s="3"/>
      <c r="I76" s="3"/>
      <c r="J76" s="3"/>
      <c r="K76" s="3"/>
      <c r="L76" s="3"/>
      <c r="M76" s="3"/>
      <c r="N76" s="3"/>
      <c r="O76" s="3"/>
      <c r="P76" s="3"/>
      <c r="Q76" s="3"/>
      <c r="R76" s="3"/>
    </row>
    <row r="77" spans="1:18" ht="12.75" customHeight="1" x14ac:dyDescent="0.2">
      <c r="A77" s="3"/>
      <c r="B77" s="3"/>
      <c r="C77" s="4"/>
      <c r="D77" s="3"/>
      <c r="E77" s="3"/>
      <c r="F77" s="3"/>
      <c r="G77" s="3"/>
      <c r="H77" s="3"/>
      <c r="I77" s="3"/>
      <c r="J77" s="3"/>
      <c r="K77" s="3"/>
      <c r="L77" s="3"/>
      <c r="M77" s="3"/>
      <c r="N77" s="3"/>
      <c r="O77" s="3"/>
      <c r="P77" s="3"/>
      <c r="Q77" s="3"/>
      <c r="R77" s="3"/>
    </row>
    <row r="78" spans="1:18" ht="12.75" customHeight="1" x14ac:dyDescent="0.2">
      <c r="A78" s="3"/>
      <c r="B78" s="3"/>
      <c r="C78" s="4"/>
      <c r="D78" s="3"/>
      <c r="E78" s="3"/>
      <c r="F78" s="3"/>
      <c r="G78" s="3"/>
      <c r="H78" s="3"/>
      <c r="I78" s="3"/>
      <c r="J78" s="3"/>
      <c r="K78" s="3"/>
      <c r="L78" s="3"/>
      <c r="M78" s="3"/>
      <c r="N78" s="3"/>
      <c r="O78" s="3"/>
      <c r="P78" s="3"/>
      <c r="Q78" s="3"/>
      <c r="R78" s="3"/>
    </row>
    <row r="79" spans="1:18" ht="12.75" customHeight="1" x14ac:dyDescent="0.2">
      <c r="A79" s="3"/>
      <c r="B79" s="3"/>
      <c r="C79" s="4"/>
      <c r="D79" s="3"/>
      <c r="E79" s="3"/>
      <c r="F79" s="3"/>
      <c r="G79" s="3"/>
      <c r="H79" s="3"/>
      <c r="I79" s="3"/>
      <c r="J79" s="3"/>
      <c r="K79" s="3"/>
      <c r="L79" s="3"/>
      <c r="M79" s="3"/>
      <c r="N79" s="3"/>
      <c r="O79" s="3"/>
      <c r="P79" s="3"/>
      <c r="Q79" s="3"/>
      <c r="R79" s="3"/>
    </row>
    <row r="80" spans="1:18" ht="12.75" customHeight="1" x14ac:dyDescent="0.2">
      <c r="A80" s="3"/>
      <c r="B80" s="3"/>
      <c r="C80" s="4"/>
      <c r="D80" s="3"/>
      <c r="E80" s="3"/>
      <c r="F80" s="3"/>
      <c r="G80" s="3"/>
      <c r="H80" s="3"/>
      <c r="I80" s="3"/>
      <c r="J80" s="3"/>
      <c r="K80" s="3"/>
      <c r="L80" s="3"/>
      <c r="M80" s="3"/>
      <c r="N80" s="3"/>
      <c r="O80" s="3"/>
      <c r="P80" s="3"/>
      <c r="Q80" s="3"/>
      <c r="R80" s="3"/>
    </row>
    <row r="81" spans="1:18" ht="12.75" customHeight="1" x14ac:dyDescent="0.2">
      <c r="A81" s="3"/>
      <c r="B81" s="3"/>
      <c r="C81" s="4"/>
      <c r="D81" s="3"/>
      <c r="E81" s="3"/>
      <c r="F81" s="3"/>
      <c r="G81" s="3"/>
      <c r="H81" s="3"/>
      <c r="I81" s="3"/>
      <c r="J81" s="3"/>
      <c r="K81" s="3"/>
      <c r="L81" s="3"/>
      <c r="M81" s="3"/>
      <c r="N81" s="3"/>
      <c r="O81" s="3"/>
      <c r="P81" s="3"/>
      <c r="Q81" s="3"/>
      <c r="R81" s="3"/>
    </row>
    <row r="82" spans="1:18" ht="12.75" customHeight="1" x14ac:dyDescent="0.2">
      <c r="A82" s="3"/>
      <c r="B82" s="3"/>
      <c r="C82" s="4"/>
      <c r="D82" s="3"/>
      <c r="E82" s="3"/>
      <c r="F82" s="3"/>
      <c r="G82" s="3"/>
      <c r="H82" s="3"/>
      <c r="I82" s="3"/>
      <c r="J82" s="3"/>
      <c r="K82" s="3"/>
      <c r="L82" s="3"/>
      <c r="M82" s="3"/>
      <c r="N82" s="3"/>
      <c r="O82" s="3"/>
      <c r="P82" s="3"/>
      <c r="Q82" s="3"/>
      <c r="R82" s="3"/>
    </row>
    <row r="83" spans="1:18" ht="12.75" customHeight="1" x14ac:dyDescent="0.2">
      <c r="A83" s="3"/>
      <c r="B83" s="3"/>
      <c r="C83" s="4"/>
      <c r="D83" s="3"/>
      <c r="E83" s="3"/>
      <c r="F83" s="3"/>
      <c r="G83" s="3"/>
      <c r="H83" s="3"/>
      <c r="I83" s="3"/>
      <c r="J83" s="3"/>
      <c r="K83" s="3"/>
      <c r="L83" s="3"/>
      <c r="M83" s="3"/>
      <c r="N83" s="3"/>
      <c r="O83" s="3"/>
      <c r="P83" s="3"/>
      <c r="Q83" s="3"/>
      <c r="R83" s="3"/>
    </row>
    <row r="84" spans="1:18" ht="12.75" customHeight="1" x14ac:dyDescent="0.2">
      <c r="A84" s="3"/>
      <c r="B84" s="3"/>
      <c r="C84" s="4"/>
      <c r="D84" s="3"/>
      <c r="E84" s="3"/>
      <c r="F84" s="3"/>
      <c r="G84" s="3"/>
      <c r="H84" s="3"/>
      <c r="I84" s="3"/>
      <c r="J84" s="3"/>
      <c r="K84" s="3"/>
      <c r="L84" s="3"/>
      <c r="M84" s="3"/>
      <c r="N84" s="3"/>
      <c r="O84" s="3"/>
      <c r="P84" s="3"/>
      <c r="Q84" s="3"/>
      <c r="R84" s="3"/>
    </row>
    <row r="85" spans="1:18" ht="12.75" customHeight="1" x14ac:dyDescent="0.2">
      <c r="A85" s="3"/>
      <c r="B85" s="3"/>
      <c r="C85" s="4"/>
      <c r="D85" s="3"/>
      <c r="E85" s="3"/>
      <c r="F85" s="3"/>
      <c r="G85" s="3"/>
      <c r="H85" s="3"/>
      <c r="I85" s="3"/>
      <c r="J85" s="3"/>
      <c r="K85" s="3"/>
      <c r="L85" s="3"/>
      <c r="M85" s="3"/>
      <c r="N85" s="3"/>
      <c r="O85" s="3"/>
      <c r="P85" s="3"/>
      <c r="Q85" s="3"/>
      <c r="R85" s="3"/>
    </row>
    <row r="86" spans="1:18" ht="12.75" customHeight="1" x14ac:dyDescent="0.2">
      <c r="A86" s="3"/>
      <c r="B86" s="3"/>
      <c r="C86" s="4"/>
      <c r="D86" s="3"/>
      <c r="E86" s="3"/>
      <c r="F86" s="3"/>
      <c r="G86" s="3"/>
      <c r="H86" s="3"/>
      <c r="I86" s="3"/>
      <c r="J86" s="3"/>
      <c r="K86" s="3"/>
      <c r="L86" s="3"/>
      <c r="M86" s="3"/>
      <c r="N86" s="3"/>
      <c r="O86" s="3"/>
      <c r="P86" s="3"/>
      <c r="Q86" s="3"/>
      <c r="R86" s="3"/>
    </row>
    <row r="87" spans="1:18" ht="12.75" customHeight="1" x14ac:dyDescent="0.2">
      <c r="A87" s="3"/>
      <c r="B87" s="3"/>
      <c r="C87" s="4"/>
      <c r="D87" s="3"/>
      <c r="E87" s="3"/>
      <c r="F87" s="3"/>
      <c r="G87" s="3"/>
      <c r="H87" s="3"/>
      <c r="I87" s="3"/>
      <c r="J87" s="3"/>
      <c r="K87" s="3"/>
      <c r="L87" s="3"/>
      <c r="M87" s="3"/>
      <c r="N87" s="3"/>
      <c r="O87" s="3"/>
      <c r="P87" s="3"/>
      <c r="Q87" s="3"/>
      <c r="R87" s="3"/>
    </row>
    <row r="88" spans="1:18" ht="12.75" customHeight="1" x14ac:dyDescent="0.2">
      <c r="A88" s="3"/>
      <c r="B88" s="3"/>
      <c r="C88" s="4"/>
      <c r="D88" s="3"/>
      <c r="E88" s="3"/>
      <c r="F88" s="3"/>
      <c r="G88" s="3"/>
      <c r="H88" s="3"/>
      <c r="I88" s="3"/>
      <c r="J88" s="3"/>
      <c r="K88" s="3"/>
      <c r="L88" s="3"/>
      <c r="M88" s="3"/>
      <c r="N88" s="3"/>
      <c r="O88" s="3"/>
      <c r="P88" s="3"/>
      <c r="Q88" s="3"/>
      <c r="R88" s="3"/>
    </row>
    <row r="89" spans="1:18" ht="12.75" customHeight="1" x14ac:dyDescent="0.2">
      <c r="A89" s="3"/>
      <c r="B89" s="3"/>
      <c r="C89" s="4"/>
      <c r="D89" s="3"/>
      <c r="E89" s="3"/>
      <c r="F89" s="3"/>
      <c r="G89" s="3"/>
      <c r="H89" s="3"/>
      <c r="I89" s="3"/>
      <c r="J89" s="3"/>
      <c r="K89" s="3"/>
      <c r="L89" s="3"/>
      <c r="M89" s="3"/>
      <c r="N89" s="3"/>
      <c r="O89" s="3"/>
      <c r="P89" s="3"/>
      <c r="Q89" s="3"/>
      <c r="R89" s="3"/>
    </row>
    <row r="90" spans="1:18" ht="12.75" customHeight="1" x14ac:dyDescent="0.2">
      <c r="A90" s="3"/>
      <c r="B90" s="3"/>
      <c r="C90" s="4"/>
      <c r="D90" s="3"/>
      <c r="E90" s="3"/>
      <c r="F90" s="3"/>
      <c r="G90" s="3"/>
      <c r="H90" s="3"/>
      <c r="I90" s="3"/>
      <c r="J90" s="3"/>
      <c r="K90" s="3"/>
      <c r="L90" s="3"/>
      <c r="M90" s="3"/>
      <c r="N90" s="3"/>
      <c r="O90" s="3"/>
      <c r="P90" s="3"/>
      <c r="Q90" s="3"/>
      <c r="R90" s="3"/>
    </row>
    <row r="91" spans="1:18" ht="12.75" customHeight="1" x14ac:dyDescent="0.2">
      <c r="A91" s="3"/>
      <c r="B91" s="3"/>
      <c r="C91" s="4"/>
      <c r="D91" s="3"/>
      <c r="E91" s="3"/>
      <c r="F91" s="3"/>
      <c r="G91" s="3"/>
      <c r="H91" s="3"/>
      <c r="I91" s="3"/>
      <c r="J91" s="3"/>
      <c r="K91" s="3"/>
      <c r="L91" s="3"/>
      <c r="M91" s="3"/>
      <c r="N91" s="3"/>
      <c r="O91" s="3"/>
      <c r="P91" s="3"/>
      <c r="Q91" s="3"/>
      <c r="R91" s="3"/>
    </row>
    <row r="92" spans="1:18" ht="12.75" customHeight="1" x14ac:dyDescent="0.2">
      <c r="A92" s="3"/>
      <c r="B92" s="3"/>
      <c r="C92" s="4"/>
      <c r="D92" s="3"/>
      <c r="E92" s="3"/>
      <c r="F92" s="3"/>
      <c r="G92" s="3"/>
      <c r="H92" s="3"/>
      <c r="I92" s="3"/>
      <c r="J92" s="3"/>
      <c r="K92" s="3"/>
      <c r="L92" s="3"/>
      <c r="M92" s="3"/>
      <c r="N92" s="3"/>
      <c r="O92" s="3"/>
      <c r="P92" s="3"/>
      <c r="Q92" s="3"/>
      <c r="R92" s="3"/>
    </row>
    <row r="93" spans="1:18" ht="12.75" customHeight="1" x14ac:dyDescent="0.2">
      <c r="A93" s="3"/>
      <c r="B93" s="3"/>
      <c r="C93" s="4"/>
      <c r="D93" s="3"/>
      <c r="E93" s="3"/>
      <c r="F93" s="3"/>
      <c r="G93" s="3"/>
      <c r="H93" s="3"/>
      <c r="I93" s="3"/>
      <c r="J93" s="3"/>
      <c r="K93" s="3"/>
      <c r="L93" s="3"/>
      <c r="M93" s="3"/>
      <c r="N93" s="3"/>
      <c r="O93" s="3"/>
      <c r="P93" s="3"/>
      <c r="Q93" s="3"/>
      <c r="R93" s="3"/>
    </row>
    <row r="94" spans="1:18" ht="12.75" customHeight="1" x14ac:dyDescent="0.2">
      <c r="A94" s="3"/>
      <c r="B94" s="3"/>
      <c r="C94" s="4"/>
      <c r="D94" s="3"/>
      <c r="E94" s="3"/>
      <c r="F94" s="3"/>
      <c r="G94" s="3"/>
      <c r="H94" s="3"/>
      <c r="I94" s="3"/>
      <c r="J94" s="3"/>
      <c r="K94" s="3"/>
      <c r="L94" s="3"/>
      <c r="M94" s="3"/>
      <c r="N94" s="3"/>
      <c r="O94" s="3"/>
      <c r="P94" s="3"/>
      <c r="Q94" s="3"/>
      <c r="R94" s="3"/>
    </row>
    <row r="95" spans="1:18" ht="12.75" customHeight="1" x14ac:dyDescent="0.2">
      <c r="A95" s="3"/>
      <c r="B95" s="3"/>
      <c r="C95" s="4"/>
      <c r="D95" s="3"/>
      <c r="E95" s="3"/>
      <c r="F95" s="3"/>
      <c r="G95" s="3"/>
      <c r="H95" s="3"/>
      <c r="I95" s="3"/>
      <c r="J95" s="3"/>
      <c r="K95" s="3"/>
      <c r="L95" s="3"/>
      <c r="M95" s="3"/>
      <c r="N95" s="3"/>
      <c r="O95" s="3"/>
      <c r="P95" s="3"/>
      <c r="Q95" s="3"/>
      <c r="R95" s="3"/>
    </row>
    <row r="96" spans="1:18" ht="12.75" customHeight="1" x14ac:dyDescent="0.2">
      <c r="A96" s="3"/>
      <c r="B96" s="3"/>
      <c r="C96" s="4"/>
      <c r="D96" s="3"/>
      <c r="E96" s="3"/>
      <c r="F96" s="3"/>
      <c r="G96" s="3"/>
      <c r="H96" s="3"/>
      <c r="I96" s="3"/>
      <c r="J96" s="3"/>
      <c r="K96" s="3"/>
      <c r="L96" s="3"/>
      <c r="M96" s="3"/>
      <c r="N96" s="3"/>
      <c r="O96" s="3"/>
      <c r="P96" s="3"/>
      <c r="Q96" s="3"/>
      <c r="R96" s="3"/>
    </row>
    <row r="97" spans="1:18" ht="12.75" customHeight="1" x14ac:dyDescent="0.2">
      <c r="A97" s="3"/>
      <c r="B97" s="3"/>
      <c r="C97" s="4"/>
      <c r="D97" s="3"/>
      <c r="E97" s="3"/>
      <c r="F97" s="3"/>
      <c r="G97" s="3"/>
      <c r="H97" s="3"/>
      <c r="I97" s="3"/>
      <c r="J97" s="3"/>
      <c r="K97" s="3"/>
      <c r="L97" s="3"/>
      <c r="M97" s="3"/>
      <c r="N97" s="3"/>
      <c r="O97" s="3"/>
      <c r="P97" s="3"/>
      <c r="Q97" s="3"/>
      <c r="R97" s="3"/>
    </row>
    <row r="98" spans="1:18" ht="12.75" customHeight="1" x14ac:dyDescent="0.2">
      <c r="A98" s="3"/>
      <c r="B98" s="3"/>
      <c r="C98" s="4"/>
      <c r="D98" s="3"/>
      <c r="E98" s="3"/>
      <c r="F98" s="3"/>
      <c r="G98" s="3"/>
      <c r="H98" s="3"/>
      <c r="I98" s="3"/>
      <c r="J98" s="3"/>
      <c r="K98" s="3"/>
      <c r="L98" s="3"/>
      <c r="M98" s="3"/>
      <c r="N98" s="3"/>
      <c r="O98" s="3"/>
      <c r="P98" s="3"/>
      <c r="Q98" s="3"/>
      <c r="R98" s="3"/>
    </row>
    <row r="99" spans="1:18" ht="12.75" customHeight="1" x14ac:dyDescent="0.2">
      <c r="A99" s="3"/>
      <c r="B99" s="3"/>
      <c r="C99" s="4"/>
      <c r="D99" s="3"/>
      <c r="E99" s="3"/>
      <c r="F99" s="3"/>
      <c r="G99" s="3"/>
      <c r="H99" s="3"/>
      <c r="I99" s="3"/>
      <c r="J99" s="3"/>
      <c r="K99" s="3"/>
      <c r="L99" s="3"/>
      <c r="M99" s="3"/>
      <c r="N99" s="3"/>
      <c r="O99" s="3"/>
      <c r="P99" s="3"/>
      <c r="Q99" s="3"/>
      <c r="R99" s="3"/>
    </row>
    <row r="100" spans="1:18" ht="12.75" customHeight="1" x14ac:dyDescent="0.2">
      <c r="A100" s="3"/>
      <c r="B100" s="3"/>
      <c r="C100" s="4"/>
      <c r="D100" s="3"/>
      <c r="E100" s="3"/>
      <c r="F100" s="3"/>
      <c r="G100" s="3"/>
      <c r="H100" s="3"/>
      <c r="I100" s="3"/>
      <c r="J100" s="3"/>
      <c r="K100" s="3"/>
      <c r="L100" s="3"/>
      <c r="M100" s="3"/>
      <c r="N100" s="3"/>
      <c r="O100" s="3"/>
      <c r="P100" s="3"/>
      <c r="Q100" s="3"/>
      <c r="R100" s="3"/>
    </row>
    <row r="101" spans="1:18" ht="12.75" customHeight="1" x14ac:dyDescent="0.2">
      <c r="A101" s="3"/>
      <c r="B101" s="3"/>
      <c r="C101" s="4"/>
      <c r="D101" s="3"/>
      <c r="E101" s="3"/>
      <c r="F101" s="3"/>
      <c r="G101" s="3"/>
      <c r="H101" s="3"/>
      <c r="I101" s="3"/>
      <c r="J101" s="3"/>
      <c r="K101" s="3"/>
      <c r="L101" s="3"/>
      <c r="M101" s="3"/>
      <c r="N101" s="3"/>
      <c r="O101" s="3"/>
      <c r="P101" s="3"/>
      <c r="Q101" s="3"/>
      <c r="R101" s="3"/>
    </row>
    <row r="102" spans="1:18" ht="12.75" customHeight="1" x14ac:dyDescent="0.2">
      <c r="A102" s="3"/>
      <c r="B102" s="3"/>
      <c r="C102" s="4"/>
      <c r="D102" s="3"/>
      <c r="E102" s="3"/>
      <c r="F102" s="3"/>
      <c r="G102" s="3"/>
      <c r="H102" s="3"/>
      <c r="I102" s="3"/>
      <c r="J102" s="3"/>
      <c r="K102" s="3"/>
      <c r="L102" s="3"/>
      <c r="M102" s="3"/>
      <c r="N102" s="3"/>
      <c r="O102" s="3"/>
      <c r="P102" s="3"/>
      <c r="Q102" s="3"/>
      <c r="R102" s="3"/>
    </row>
    <row r="103" spans="1:18" ht="12.75" customHeight="1" x14ac:dyDescent="0.2">
      <c r="A103" s="3"/>
      <c r="B103" s="3"/>
      <c r="C103" s="4"/>
      <c r="D103" s="3"/>
      <c r="E103" s="3"/>
      <c r="F103" s="3"/>
      <c r="G103" s="3"/>
      <c r="H103" s="3"/>
      <c r="I103" s="3"/>
      <c r="J103" s="3"/>
      <c r="K103" s="3"/>
      <c r="L103" s="3"/>
      <c r="M103" s="3"/>
      <c r="N103" s="3"/>
      <c r="O103" s="3"/>
      <c r="P103" s="3"/>
      <c r="Q103" s="3"/>
      <c r="R103" s="3"/>
    </row>
    <row r="104" spans="1:18" ht="12.75" customHeight="1" x14ac:dyDescent="0.2">
      <c r="A104" s="3"/>
      <c r="B104" s="3"/>
      <c r="C104" s="4"/>
      <c r="D104" s="3"/>
      <c r="E104" s="3"/>
      <c r="F104" s="3"/>
      <c r="G104" s="3"/>
      <c r="H104" s="3"/>
      <c r="I104" s="3"/>
      <c r="J104" s="3"/>
      <c r="K104" s="3"/>
      <c r="L104" s="3"/>
      <c r="M104" s="3"/>
      <c r="N104" s="3"/>
      <c r="O104" s="3"/>
      <c r="P104" s="3"/>
      <c r="Q104" s="3"/>
      <c r="R104" s="3"/>
    </row>
    <row r="105" spans="1:18" ht="12.75" customHeight="1" x14ac:dyDescent="0.2">
      <c r="A105" s="3"/>
      <c r="B105" s="3"/>
      <c r="C105" s="4"/>
      <c r="D105" s="3"/>
      <c r="E105" s="3"/>
      <c r="F105" s="3"/>
      <c r="G105" s="3"/>
      <c r="H105" s="3"/>
      <c r="I105" s="3"/>
      <c r="J105" s="3"/>
      <c r="K105" s="3"/>
      <c r="L105" s="3"/>
      <c r="M105" s="3"/>
      <c r="N105" s="3"/>
      <c r="O105" s="3"/>
      <c r="P105" s="3"/>
      <c r="Q105" s="3"/>
      <c r="R105" s="3"/>
    </row>
    <row r="106" spans="1:18" ht="12.75" customHeight="1" x14ac:dyDescent="0.2">
      <c r="A106" s="3"/>
      <c r="B106" s="3"/>
      <c r="C106" s="4"/>
      <c r="D106" s="3"/>
      <c r="E106" s="3"/>
      <c r="F106" s="3"/>
      <c r="G106" s="3"/>
      <c r="H106" s="3"/>
      <c r="I106" s="3"/>
      <c r="J106" s="3"/>
      <c r="K106" s="3"/>
      <c r="L106" s="3"/>
      <c r="M106" s="3"/>
      <c r="N106" s="3"/>
      <c r="O106" s="3"/>
      <c r="P106" s="3"/>
      <c r="Q106" s="3"/>
      <c r="R106" s="3"/>
    </row>
    <row r="107" spans="1:18" ht="12.75" customHeight="1" x14ac:dyDescent="0.2">
      <c r="A107" s="3"/>
      <c r="B107" s="3"/>
      <c r="C107" s="4"/>
      <c r="D107" s="3"/>
      <c r="E107" s="3"/>
      <c r="F107" s="3"/>
      <c r="G107" s="3"/>
      <c r="H107" s="3"/>
      <c r="I107" s="3"/>
      <c r="J107" s="3"/>
      <c r="K107" s="3"/>
      <c r="L107" s="3"/>
      <c r="M107" s="3"/>
      <c r="N107" s="3"/>
      <c r="O107" s="3"/>
      <c r="P107" s="3"/>
      <c r="Q107" s="3"/>
      <c r="R107" s="3"/>
    </row>
    <row r="108" spans="1:18" ht="12.75" customHeight="1" x14ac:dyDescent="0.2">
      <c r="A108" s="3"/>
      <c r="B108" s="3"/>
      <c r="C108" s="4"/>
      <c r="D108" s="3"/>
      <c r="E108" s="3"/>
      <c r="F108" s="3"/>
      <c r="G108" s="3"/>
      <c r="H108" s="3"/>
      <c r="I108" s="3"/>
      <c r="J108" s="3"/>
      <c r="K108" s="3"/>
      <c r="L108" s="3"/>
      <c r="M108" s="3"/>
      <c r="N108" s="3"/>
      <c r="O108" s="3"/>
      <c r="P108" s="3"/>
      <c r="Q108" s="3"/>
      <c r="R108" s="3"/>
    </row>
    <row r="109" spans="1:18" ht="12.75" customHeight="1" x14ac:dyDescent="0.2">
      <c r="A109" s="3"/>
      <c r="B109" s="3"/>
      <c r="C109" s="4"/>
      <c r="D109" s="3"/>
      <c r="E109" s="3"/>
      <c r="F109" s="3"/>
      <c r="G109" s="3"/>
      <c r="H109" s="3"/>
      <c r="I109" s="3"/>
      <c r="J109" s="3"/>
      <c r="K109" s="3"/>
      <c r="L109" s="3"/>
      <c r="M109" s="3"/>
      <c r="N109" s="3"/>
      <c r="O109" s="3"/>
      <c r="P109" s="3"/>
      <c r="Q109" s="3"/>
      <c r="R109" s="3"/>
    </row>
    <row r="110" spans="1:18" ht="12.75" customHeight="1" x14ac:dyDescent="0.2">
      <c r="A110" s="3"/>
      <c r="B110" s="3"/>
      <c r="C110" s="4"/>
      <c r="D110" s="3"/>
      <c r="E110" s="3"/>
      <c r="F110" s="3"/>
      <c r="G110" s="3"/>
      <c r="H110" s="3"/>
      <c r="I110" s="3"/>
      <c r="J110" s="3"/>
      <c r="K110" s="3"/>
      <c r="L110" s="3"/>
      <c r="M110" s="3"/>
      <c r="N110" s="3"/>
      <c r="O110" s="3"/>
      <c r="P110" s="3"/>
      <c r="Q110" s="3"/>
      <c r="R110" s="3"/>
    </row>
    <row r="111" spans="1:18" ht="12.75" customHeight="1" x14ac:dyDescent="0.2">
      <c r="A111" s="3"/>
      <c r="B111" s="3"/>
      <c r="C111" s="4"/>
      <c r="D111" s="3"/>
      <c r="E111" s="3"/>
      <c r="F111" s="3"/>
      <c r="G111" s="3"/>
      <c r="H111" s="3"/>
      <c r="I111" s="3"/>
      <c r="J111" s="3"/>
      <c r="K111" s="3"/>
      <c r="L111" s="3"/>
      <c r="M111" s="3"/>
      <c r="N111" s="3"/>
      <c r="O111" s="3"/>
      <c r="P111" s="3"/>
      <c r="Q111" s="3"/>
      <c r="R111" s="3"/>
    </row>
    <row r="112" spans="1:18" ht="12.75" customHeight="1" x14ac:dyDescent="0.2">
      <c r="A112" s="3"/>
      <c r="B112" s="3"/>
      <c r="C112" s="4"/>
      <c r="D112" s="3"/>
      <c r="E112" s="3"/>
      <c r="F112" s="3"/>
      <c r="G112" s="3"/>
      <c r="H112" s="3"/>
      <c r="I112" s="3"/>
      <c r="J112" s="3"/>
      <c r="K112" s="3"/>
      <c r="L112" s="3"/>
      <c r="M112" s="3"/>
      <c r="N112" s="3"/>
      <c r="O112" s="3"/>
      <c r="P112" s="3"/>
      <c r="Q112" s="3"/>
      <c r="R112" s="3"/>
    </row>
    <row r="113" spans="1:18" ht="12.75" customHeight="1" x14ac:dyDescent="0.2">
      <c r="A113" s="3"/>
      <c r="B113" s="3"/>
      <c r="C113" s="4"/>
      <c r="D113" s="3"/>
      <c r="E113" s="3"/>
      <c r="F113" s="3"/>
      <c r="G113" s="3"/>
      <c r="H113" s="3"/>
      <c r="I113" s="3"/>
      <c r="J113" s="3"/>
      <c r="K113" s="3"/>
      <c r="L113" s="3"/>
      <c r="M113" s="3"/>
      <c r="N113" s="3"/>
      <c r="O113" s="3"/>
      <c r="P113" s="3"/>
      <c r="Q113" s="3"/>
      <c r="R113" s="3"/>
    </row>
    <row r="114" spans="1:18" ht="12.75" customHeight="1" x14ac:dyDescent="0.2">
      <c r="A114" s="3"/>
      <c r="B114" s="3"/>
      <c r="C114" s="4"/>
      <c r="D114" s="3"/>
      <c r="E114" s="3"/>
      <c r="F114" s="3"/>
      <c r="G114" s="3"/>
      <c r="H114" s="3"/>
      <c r="I114" s="3"/>
      <c r="J114" s="3"/>
      <c r="K114" s="3"/>
      <c r="L114" s="3"/>
      <c r="M114" s="3"/>
      <c r="N114" s="3"/>
      <c r="O114" s="3"/>
      <c r="P114" s="3"/>
      <c r="Q114" s="3"/>
      <c r="R114" s="3"/>
    </row>
    <row r="115" spans="1:18" ht="12.75" customHeight="1" x14ac:dyDescent="0.2">
      <c r="A115" s="3"/>
      <c r="B115" s="3"/>
      <c r="C115" s="4"/>
      <c r="D115" s="3"/>
      <c r="E115" s="3"/>
      <c r="F115" s="3"/>
      <c r="G115" s="3"/>
      <c r="H115" s="3"/>
      <c r="I115" s="3"/>
      <c r="J115" s="3"/>
      <c r="K115" s="3"/>
      <c r="L115" s="3"/>
      <c r="M115" s="3"/>
      <c r="N115" s="3"/>
      <c r="O115" s="3"/>
      <c r="P115" s="3"/>
      <c r="Q115" s="3"/>
      <c r="R115" s="3"/>
    </row>
    <row r="116" spans="1:18" ht="12.75" customHeight="1" x14ac:dyDescent="0.2">
      <c r="A116" s="3"/>
      <c r="B116" s="3"/>
      <c r="C116" s="4"/>
      <c r="D116" s="3"/>
      <c r="E116" s="3"/>
      <c r="F116" s="3"/>
      <c r="G116" s="3"/>
      <c r="H116" s="3"/>
      <c r="I116" s="3"/>
      <c r="J116" s="3"/>
      <c r="K116" s="3"/>
      <c r="L116" s="3"/>
      <c r="M116" s="3"/>
      <c r="N116" s="3"/>
      <c r="O116" s="3"/>
      <c r="P116" s="3"/>
      <c r="Q116" s="3"/>
      <c r="R116" s="3"/>
    </row>
    <row r="117" spans="1:18" ht="12.75" customHeight="1" x14ac:dyDescent="0.2">
      <c r="A117" s="3"/>
      <c r="B117" s="3"/>
      <c r="C117" s="4"/>
      <c r="D117" s="3"/>
      <c r="E117" s="3"/>
      <c r="F117" s="3"/>
      <c r="G117" s="3"/>
      <c r="H117" s="3"/>
      <c r="I117" s="3"/>
      <c r="J117" s="3"/>
      <c r="K117" s="3"/>
      <c r="L117" s="3"/>
      <c r="M117" s="3"/>
      <c r="N117" s="3"/>
      <c r="O117" s="3"/>
      <c r="P117" s="3"/>
      <c r="Q117" s="3"/>
      <c r="R117" s="3"/>
    </row>
    <row r="118" spans="1:18" ht="12.75" customHeight="1" x14ac:dyDescent="0.2">
      <c r="A118" s="3"/>
      <c r="B118" s="3"/>
      <c r="C118" s="4"/>
      <c r="D118" s="3"/>
      <c r="E118" s="3"/>
      <c r="F118" s="3"/>
      <c r="G118" s="3"/>
      <c r="H118" s="3"/>
      <c r="I118" s="3"/>
      <c r="J118" s="3"/>
      <c r="K118" s="3"/>
      <c r="L118" s="3"/>
      <c r="M118" s="3"/>
      <c r="N118" s="3"/>
      <c r="O118" s="3"/>
      <c r="P118" s="3"/>
      <c r="Q118" s="3"/>
      <c r="R118" s="3"/>
    </row>
    <row r="119" spans="1:18" ht="12.75" customHeight="1" x14ac:dyDescent="0.2">
      <c r="A119" s="3"/>
      <c r="B119" s="3"/>
      <c r="C119" s="4"/>
      <c r="D119" s="3"/>
      <c r="E119" s="3"/>
      <c r="F119" s="3"/>
      <c r="G119" s="3"/>
      <c r="H119" s="3"/>
      <c r="I119" s="3"/>
      <c r="J119" s="3"/>
      <c r="K119" s="3"/>
      <c r="L119" s="3"/>
      <c r="M119" s="3"/>
      <c r="N119" s="3"/>
      <c r="O119" s="3"/>
      <c r="P119" s="3"/>
      <c r="Q119" s="3"/>
      <c r="R119" s="3"/>
    </row>
    <row r="120" spans="1:18" ht="12.75" customHeight="1" x14ac:dyDescent="0.2">
      <c r="A120" s="3"/>
      <c r="B120" s="3"/>
      <c r="C120" s="4"/>
      <c r="D120" s="3"/>
      <c r="E120" s="3"/>
      <c r="F120" s="3"/>
      <c r="G120" s="3"/>
      <c r="H120" s="3"/>
      <c r="I120" s="3"/>
      <c r="J120" s="3"/>
      <c r="K120" s="3"/>
      <c r="L120" s="3"/>
      <c r="M120" s="3"/>
      <c r="N120" s="3"/>
      <c r="O120" s="3"/>
      <c r="P120" s="3"/>
      <c r="Q120" s="3"/>
      <c r="R120" s="3"/>
    </row>
    <row r="121" spans="1:18" ht="12.75" customHeight="1" x14ac:dyDescent="0.2">
      <c r="A121" s="3"/>
      <c r="B121" s="3"/>
      <c r="C121" s="4"/>
      <c r="D121" s="3"/>
      <c r="E121" s="3"/>
      <c r="F121" s="3"/>
      <c r="G121" s="3"/>
      <c r="H121" s="3"/>
      <c r="I121" s="3"/>
      <c r="J121" s="3"/>
      <c r="K121" s="3"/>
      <c r="L121" s="3"/>
      <c r="M121" s="3"/>
      <c r="N121" s="3"/>
      <c r="O121" s="3"/>
      <c r="P121" s="3"/>
      <c r="Q121" s="3"/>
      <c r="R121" s="3"/>
    </row>
    <row r="122" spans="1:18" ht="12.75" customHeight="1" x14ac:dyDescent="0.2">
      <c r="A122" s="3"/>
      <c r="B122" s="3"/>
      <c r="C122" s="4"/>
      <c r="D122" s="3"/>
      <c r="E122" s="3"/>
      <c r="F122" s="3"/>
      <c r="G122" s="3"/>
      <c r="H122" s="3"/>
      <c r="I122" s="3"/>
      <c r="J122" s="3"/>
      <c r="K122" s="3"/>
      <c r="L122" s="3"/>
      <c r="M122" s="3"/>
      <c r="N122" s="3"/>
      <c r="O122" s="3"/>
      <c r="P122" s="3"/>
      <c r="Q122" s="3"/>
      <c r="R122" s="3"/>
    </row>
    <row r="123" spans="1:18" ht="12.75" customHeight="1" x14ac:dyDescent="0.2">
      <c r="A123" s="3"/>
      <c r="B123" s="3"/>
      <c r="C123" s="4"/>
      <c r="D123" s="3"/>
      <c r="E123" s="3"/>
      <c r="F123" s="3"/>
      <c r="G123" s="3"/>
      <c r="H123" s="3"/>
      <c r="I123" s="3"/>
      <c r="J123" s="3"/>
      <c r="K123" s="3"/>
      <c r="L123" s="3"/>
      <c r="M123" s="3"/>
      <c r="N123" s="3"/>
      <c r="O123" s="3"/>
      <c r="P123" s="3"/>
      <c r="Q123" s="3"/>
      <c r="R123" s="3"/>
    </row>
    <row r="124" spans="1:18" ht="12.75" customHeight="1" x14ac:dyDescent="0.2">
      <c r="A124" s="3"/>
      <c r="B124" s="3"/>
      <c r="C124" s="4"/>
      <c r="D124" s="3"/>
      <c r="E124" s="3"/>
      <c r="F124" s="3"/>
      <c r="G124" s="3"/>
      <c r="H124" s="3"/>
      <c r="I124" s="3"/>
      <c r="J124" s="3"/>
      <c r="K124" s="3"/>
      <c r="L124" s="3"/>
      <c r="M124" s="3"/>
      <c r="N124" s="3"/>
      <c r="O124" s="3"/>
      <c r="P124" s="3"/>
      <c r="Q124" s="3"/>
      <c r="R124" s="3"/>
    </row>
    <row r="125" spans="1:18" ht="12.75" customHeight="1" x14ac:dyDescent="0.2">
      <c r="A125" s="3"/>
      <c r="B125" s="3"/>
      <c r="C125" s="4"/>
      <c r="D125" s="3"/>
      <c r="E125" s="3"/>
      <c r="F125" s="3"/>
      <c r="G125" s="3"/>
      <c r="H125" s="3"/>
      <c r="I125" s="3"/>
      <c r="J125" s="3"/>
      <c r="K125" s="3"/>
      <c r="L125" s="3"/>
      <c r="M125" s="3"/>
      <c r="N125" s="3"/>
      <c r="O125" s="3"/>
      <c r="P125" s="3"/>
      <c r="Q125" s="3"/>
      <c r="R125" s="3"/>
    </row>
    <row r="126" spans="1:18" ht="12.75" customHeight="1" x14ac:dyDescent="0.2">
      <c r="A126" s="3"/>
      <c r="B126" s="3"/>
      <c r="C126" s="4"/>
      <c r="D126" s="3"/>
      <c r="E126" s="3"/>
      <c r="F126" s="3"/>
      <c r="G126" s="3"/>
      <c r="H126" s="3"/>
      <c r="I126" s="3"/>
      <c r="J126" s="3"/>
      <c r="K126" s="3"/>
      <c r="L126" s="3"/>
      <c r="M126" s="3"/>
      <c r="N126" s="3"/>
      <c r="O126" s="3"/>
      <c r="P126" s="3"/>
      <c r="Q126" s="3"/>
      <c r="R126" s="3"/>
    </row>
    <row r="127" spans="1:18" ht="12.75" customHeight="1" x14ac:dyDescent="0.2">
      <c r="A127" s="3"/>
      <c r="B127" s="3"/>
      <c r="C127" s="4"/>
      <c r="D127" s="3"/>
      <c r="E127" s="3"/>
      <c r="F127" s="3"/>
      <c r="G127" s="3"/>
      <c r="H127" s="3"/>
      <c r="I127" s="3"/>
      <c r="J127" s="3"/>
      <c r="K127" s="3"/>
      <c r="L127" s="3"/>
      <c r="M127" s="3"/>
      <c r="N127" s="3"/>
      <c r="O127" s="3"/>
      <c r="P127" s="3"/>
      <c r="Q127" s="3"/>
      <c r="R127" s="3"/>
    </row>
    <row r="128" spans="1:18" ht="12.75" customHeight="1" x14ac:dyDescent="0.2">
      <c r="A128" s="3"/>
      <c r="B128" s="3"/>
      <c r="C128" s="4"/>
      <c r="D128" s="3"/>
      <c r="E128" s="3"/>
      <c r="F128" s="3"/>
      <c r="G128" s="3"/>
      <c r="H128" s="3"/>
      <c r="I128" s="3"/>
      <c r="J128" s="3"/>
      <c r="K128" s="3"/>
      <c r="L128" s="3"/>
      <c r="M128" s="3"/>
      <c r="N128" s="3"/>
      <c r="O128" s="3"/>
      <c r="P128" s="3"/>
      <c r="Q128" s="3"/>
      <c r="R128" s="3"/>
    </row>
    <row r="129" spans="1:18" ht="12.75" customHeight="1" x14ac:dyDescent="0.2">
      <c r="A129" s="3"/>
      <c r="B129" s="3"/>
      <c r="C129" s="4"/>
      <c r="D129" s="3"/>
      <c r="E129" s="3"/>
      <c r="F129" s="3"/>
      <c r="G129" s="3"/>
      <c r="H129" s="3"/>
      <c r="I129" s="3"/>
      <c r="J129" s="3"/>
      <c r="K129" s="3"/>
      <c r="L129" s="3"/>
      <c r="M129" s="3"/>
      <c r="N129" s="3"/>
      <c r="O129" s="3"/>
      <c r="P129" s="3"/>
      <c r="Q129" s="3"/>
      <c r="R129" s="3"/>
    </row>
    <row r="130" spans="1:18" ht="12.75" customHeight="1" x14ac:dyDescent="0.2">
      <c r="A130" s="3"/>
      <c r="B130" s="3"/>
      <c r="C130" s="4"/>
      <c r="D130" s="3"/>
      <c r="E130" s="3"/>
      <c r="F130" s="3"/>
      <c r="G130" s="3"/>
      <c r="H130" s="3"/>
      <c r="I130" s="3"/>
      <c r="J130" s="3"/>
      <c r="K130" s="3"/>
      <c r="L130" s="3"/>
      <c r="M130" s="3"/>
      <c r="N130" s="3"/>
      <c r="O130" s="3"/>
      <c r="P130" s="3"/>
      <c r="Q130" s="3"/>
      <c r="R130" s="3"/>
    </row>
    <row r="131" spans="1:18" ht="12.75" customHeight="1" x14ac:dyDescent="0.2">
      <c r="A131" s="3"/>
      <c r="B131" s="3"/>
      <c r="C131" s="4"/>
      <c r="D131" s="3"/>
      <c r="E131" s="3"/>
      <c r="F131" s="3"/>
      <c r="G131" s="3"/>
      <c r="H131" s="3"/>
      <c r="I131" s="3"/>
      <c r="J131" s="3"/>
      <c r="K131" s="3"/>
      <c r="L131" s="3"/>
      <c r="M131" s="3"/>
      <c r="N131" s="3"/>
      <c r="O131" s="3"/>
      <c r="P131" s="3"/>
      <c r="Q131" s="3"/>
      <c r="R131" s="3"/>
    </row>
    <row r="132" spans="1:18" ht="12.75" customHeight="1" x14ac:dyDescent="0.2">
      <c r="A132" s="3"/>
      <c r="B132" s="3"/>
      <c r="C132" s="4"/>
      <c r="D132" s="3"/>
      <c r="E132" s="3"/>
      <c r="F132" s="3"/>
      <c r="G132" s="3"/>
      <c r="H132" s="3"/>
      <c r="I132" s="3"/>
      <c r="J132" s="3"/>
      <c r="K132" s="3"/>
      <c r="L132" s="3"/>
      <c r="M132" s="3"/>
      <c r="N132" s="3"/>
      <c r="O132" s="3"/>
      <c r="P132" s="3"/>
      <c r="Q132" s="3"/>
      <c r="R132" s="3"/>
    </row>
    <row r="133" spans="1:18" ht="12.75" customHeight="1" x14ac:dyDescent="0.2">
      <c r="A133" s="3"/>
      <c r="B133" s="3"/>
      <c r="C133" s="4"/>
      <c r="D133" s="3"/>
      <c r="E133" s="3"/>
      <c r="F133" s="3"/>
      <c r="G133" s="3"/>
      <c r="H133" s="3"/>
      <c r="I133" s="3"/>
      <c r="J133" s="3"/>
      <c r="K133" s="3"/>
      <c r="L133" s="3"/>
      <c r="M133" s="3"/>
      <c r="N133" s="3"/>
      <c r="O133" s="3"/>
      <c r="P133" s="3"/>
      <c r="Q133" s="3"/>
      <c r="R133" s="3"/>
    </row>
    <row r="134" spans="1:18" ht="12.75" customHeight="1" x14ac:dyDescent="0.2">
      <c r="A134" s="3"/>
      <c r="B134" s="3"/>
      <c r="C134" s="4"/>
      <c r="D134" s="3"/>
      <c r="E134" s="3"/>
      <c r="F134" s="3"/>
      <c r="G134" s="3"/>
      <c r="H134" s="3"/>
      <c r="I134" s="3"/>
      <c r="J134" s="3"/>
      <c r="K134" s="3"/>
      <c r="L134" s="3"/>
      <c r="M134" s="3"/>
      <c r="N134" s="3"/>
      <c r="O134" s="3"/>
      <c r="P134" s="3"/>
      <c r="Q134" s="3"/>
      <c r="R134" s="3"/>
    </row>
    <row r="135" spans="1:18" ht="12.75" customHeight="1" x14ac:dyDescent="0.2">
      <c r="A135" s="3"/>
      <c r="B135" s="3"/>
      <c r="C135" s="4"/>
      <c r="D135" s="3"/>
      <c r="E135" s="3"/>
      <c r="F135" s="3"/>
      <c r="G135" s="3"/>
      <c r="H135" s="3"/>
      <c r="I135" s="3"/>
      <c r="J135" s="3"/>
      <c r="K135" s="3"/>
      <c r="L135" s="3"/>
      <c r="M135" s="3"/>
      <c r="N135" s="3"/>
      <c r="O135" s="3"/>
      <c r="P135" s="3"/>
      <c r="Q135" s="3"/>
      <c r="R135" s="3"/>
    </row>
    <row r="136" spans="1:18" ht="12.75" customHeight="1" x14ac:dyDescent="0.2">
      <c r="A136" s="3"/>
      <c r="B136" s="3"/>
      <c r="C136" s="4"/>
      <c r="D136" s="3"/>
      <c r="E136" s="3"/>
      <c r="F136" s="3"/>
      <c r="G136" s="3"/>
      <c r="H136" s="3"/>
      <c r="I136" s="3"/>
      <c r="J136" s="3"/>
      <c r="K136" s="3"/>
      <c r="L136" s="3"/>
      <c r="M136" s="3"/>
      <c r="N136" s="3"/>
      <c r="O136" s="3"/>
      <c r="P136" s="3"/>
      <c r="Q136" s="3"/>
      <c r="R136" s="3"/>
    </row>
    <row r="137" spans="1:18" ht="12.75" customHeight="1" x14ac:dyDescent="0.2">
      <c r="A137" s="3"/>
      <c r="B137" s="3"/>
      <c r="C137" s="4"/>
      <c r="D137" s="3"/>
      <c r="E137" s="3"/>
      <c r="F137" s="3"/>
      <c r="G137" s="3"/>
      <c r="H137" s="3"/>
      <c r="I137" s="3"/>
      <c r="J137" s="3"/>
      <c r="K137" s="3"/>
      <c r="L137" s="3"/>
      <c r="M137" s="3"/>
      <c r="N137" s="3"/>
      <c r="O137" s="3"/>
      <c r="P137" s="3"/>
      <c r="Q137" s="3"/>
      <c r="R137" s="3"/>
    </row>
    <row r="138" spans="1:18" ht="12.75" customHeight="1" x14ac:dyDescent="0.2">
      <c r="A138" s="3"/>
      <c r="B138" s="3"/>
      <c r="C138" s="4"/>
      <c r="D138" s="3"/>
      <c r="E138" s="3"/>
      <c r="F138" s="3"/>
      <c r="G138" s="3"/>
      <c r="H138" s="3"/>
      <c r="I138" s="3"/>
      <c r="J138" s="3"/>
      <c r="K138" s="3"/>
      <c r="L138" s="3"/>
      <c r="M138" s="3"/>
      <c r="N138" s="3"/>
      <c r="O138" s="3"/>
      <c r="P138" s="3"/>
      <c r="Q138" s="3"/>
      <c r="R138" s="3"/>
    </row>
    <row r="139" spans="1:18" ht="12.75" customHeight="1" x14ac:dyDescent="0.2">
      <c r="A139" s="3"/>
      <c r="B139" s="3"/>
      <c r="C139" s="4"/>
      <c r="D139" s="3"/>
      <c r="E139" s="3"/>
      <c r="F139" s="3"/>
      <c r="G139" s="3"/>
      <c r="H139" s="3"/>
      <c r="I139" s="3"/>
      <c r="J139" s="3"/>
      <c r="K139" s="3"/>
      <c r="L139" s="3"/>
      <c r="M139" s="3"/>
      <c r="N139" s="3"/>
      <c r="O139" s="3"/>
      <c r="P139" s="3"/>
      <c r="Q139" s="3"/>
      <c r="R139" s="3"/>
    </row>
    <row r="140" spans="1:18" ht="12.75" customHeight="1" x14ac:dyDescent="0.2">
      <c r="A140" s="3"/>
      <c r="B140" s="3"/>
      <c r="C140" s="4"/>
      <c r="D140" s="3"/>
      <c r="E140" s="3"/>
      <c r="F140" s="3"/>
      <c r="G140" s="3"/>
      <c r="H140" s="3"/>
      <c r="I140" s="3"/>
      <c r="J140" s="3"/>
      <c r="K140" s="3"/>
      <c r="L140" s="3"/>
      <c r="M140" s="3"/>
      <c r="N140" s="3"/>
      <c r="O140" s="3"/>
      <c r="P140" s="3"/>
      <c r="Q140" s="3"/>
      <c r="R140" s="3"/>
    </row>
    <row r="141" spans="1:18" ht="12.75" customHeight="1" x14ac:dyDescent="0.2">
      <c r="A141" s="3"/>
      <c r="B141" s="3"/>
      <c r="C141" s="4"/>
      <c r="D141" s="3"/>
      <c r="E141" s="3"/>
      <c r="F141" s="3"/>
      <c r="G141" s="3"/>
      <c r="H141" s="3"/>
      <c r="I141" s="3"/>
      <c r="J141" s="3"/>
      <c r="K141" s="3"/>
      <c r="L141" s="3"/>
      <c r="M141" s="3"/>
      <c r="N141" s="3"/>
      <c r="O141" s="3"/>
      <c r="P141" s="3"/>
      <c r="Q141" s="3"/>
      <c r="R141" s="3"/>
    </row>
    <row r="142" spans="1:18" ht="12.75" customHeight="1" x14ac:dyDescent="0.2">
      <c r="A142" s="3"/>
      <c r="B142" s="3"/>
      <c r="C142" s="4"/>
      <c r="D142" s="3"/>
      <c r="E142" s="3"/>
      <c r="F142" s="3"/>
      <c r="G142" s="3"/>
      <c r="H142" s="3"/>
      <c r="I142" s="3"/>
      <c r="J142" s="3"/>
      <c r="K142" s="3"/>
      <c r="L142" s="3"/>
      <c r="M142" s="3"/>
      <c r="N142" s="3"/>
      <c r="O142" s="3"/>
      <c r="P142" s="3"/>
      <c r="Q142" s="3"/>
      <c r="R142" s="3"/>
    </row>
    <row r="143" spans="1:18" ht="12.75" customHeight="1" x14ac:dyDescent="0.2">
      <c r="A143" s="3"/>
      <c r="B143" s="3"/>
      <c r="C143" s="4"/>
      <c r="D143" s="3"/>
      <c r="E143" s="3"/>
      <c r="F143" s="3"/>
      <c r="G143" s="3"/>
      <c r="H143" s="3"/>
      <c r="I143" s="3"/>
      <c r="J143" s="3"/>
      <c r="K143" s="3"/>
      <c r="L143" s="3"/>
      <c r="M143" s="3"/>
      <c r="N143" s="3"/>
      <c r="O143" s="3"/>
      <c r="P143" s="3"/>
      <c r="Q143" s="3"/>
      <c r="R143" s="3"/>
    </row>
    <row r="144" spans="1:18" ht="12.75" customHeight="1" x14ac:dyDescent="0.2">
      <c r="A144" s="3"/>
      <c r="B144" s="3"/>
      <c r="C144" s="4"/>
      <c r="D144" s="3"/>
      <c r="E144" s="3"/>
      <c r="F144" s="3"/>
      <c r="G144" s="3"/>
      <c r="H144" s="3"/>
      <c r="I144" s="3"/>
      <c r="J144" s="3"/>
      <c r="K144" s="3"/>
      <c r="L144" s="3"/>
      <c r="M144" s="3"/>
      <c r="N144" s="3"/>
      <c r="O144" s="3"/>
      <c r="P144" s="3"/>
      <c r="Q144" s="3"/>
      <c r="R144" s="3"/>
    </row>
    <row r="145" spans="1:18" ht="12.75" customHeight="1" x14ac:dyDescent="0.2">
      <c r="A145" s="3"/>
      <c r="B145" s="3"/>
      <c r="C145" s="4"/>
      <c r="D145" s="3"/>
      <c r="E145" s="3"/>
      <c r="F145" s="3"/>
      <c r="G145" s="3"/>
      <c r="H145" s="3"/>
      <c r="I145" s="3"/>
      <c r="J145" s="3"/>
      <c r="K145" s="3"/>
      <c r="L145" s="3"/>
      <c r="M145" s="3"/>
      <c r="N145" s="3"/>
      <c r="O145" s="3"/>
      <c r="P145" s="3"/>
      <c r="Q145" s="3"/>
      <c r="R145" s="3"/>
    </row>
    <row r="146" spans="1:18" ht="12.75" customHeight="1" x14ac:dyDescent="0.2">
      <c r="A146" s="3"/>
      <c r="B146" s="3"/>
      <c r="C146" s="4"/>
      <c r="D146" s="3"/>
      <c r="E146" s="3"/>
      <c r="F146" s="3"/>
      <c r="G146" s="3"/>
      <c r="H146" s="3"/>
      <c r="I146" s="3"/>
      <c r="J146" s="3"/>
      <c r="K146" s="3"/>
      <c r="L146" s="3"/>
      <c r="M146" s="3"/>
      <c r="N146" s="3"/>
      <c r="O146" s="3"/>
      <c r="P146" s="3"/>
      <c r="Q146" s="3"/>
      <c r="R146" s="3"/>
    </row>
    <row r="147" spans="1:18" ht="12.75" customHeight="1" x14ac:dyDescent="0.2">
      <c r="A147" s="3"/>
      <c r="B147" s="3"/>
      <c r="C147" s="4"/>
      <c r="D147" s="3"/>
      <c r="E147" s="3"/>
      <c r="F147" s="3"/>
      <c r="G147" s="3"/>
      <c r="H147" s="3"/>
      <c r="I147" s="3"/>
      <c r="J147" s="3"/>
      <c r="K147" s="3"/>
      <c r="L147" s="3"/>
      <c r="M147" s="3"/>
      <c r="N147" s="3"/>
      <c r="O147" s="3"/>
      <c r="P147" s="3"/>
      <c r="Q147" s="3"/>
      <c r="R147" s="3"/>
    </row>
    <row r="148" spans="1:18" ht="12.75" customHeight="1" x14ac:dyDescent="0.2">
      <c r="A148" s="3"/>
      <c r="B148" s="3"/>
      <c r="C148" s="4"/>
      <c r="D148" s="3"/>
      <c r="E148" s="3"/>
      <c r="F148" s="3"/>
      <c r="G148" s="3"/>
      <c r="H148" s="3"/>
      <c r="I148" s="3"/>
      <c r="J148" s="3"/>
      <c r="K148" s="3"/>
      <c r="L148" s="3"/>
      <c r="M148" s="3"/>
      <c r="N148" s="3"/>
      <c r="O148" s="3"/>
      <c r="P148" s="3"/>
      <c r="Q148" s="3"/>
      <c r="R148" s="3"/>
    </row>
    <row r="149" spans="1:18" ht="12.75" customHeight="1" x14ac:dyDescent="0.2">
      <c r="A149" s="3"/>
      <c r="B149" s="3"/>
      <c r="C149" s="4"/>
      <c r="D149" s="3"/>
      <c r="E149" s="3"/>
      <c r="F149" s="3"/>
      <c r="G149" s="3"/>
      <c r="H149" s="3"/>
      <c r="I149" s="3"/>
      <c r="J149" s="3"/>
      <c r="K149" s="3"/>
      <c r="L149" s="3"/>
      <c r="M149" s="3"/>
      <c r="N149" s="3"/>
      <c r="O149" s="3"/>
      <c r="P149" s="3"/>
      <c r="Q149" s="3"/>
      <c r="R149" s="3"/>
    </row>
    <row r="150" spans="1:18" ht="12.75" customHeight="1" x14ac:dyDescent="0.2">
      <c r="A150" s="3"/>
      <c r="B150" s="3"/>
      <c r="C150" s="4"/>
      <c r="D150" s="3"/>
      <c r="E150" s="3"/>
      <c r="F150" s="3"/>
      <c r="G150" s="3"/>
      <c r="H150" s="3"/>
      <c r="I150" s="3"/>
      <c r="J150" s="3"/>
      <c r="K150" s="3"/>
      <c r="L150" s="3"/>
      <c r="M150" s="3"/>
      <c r="N150" s="3"/>
      <c r="O150" s="3"/>
      <c r="P150" s="3"/>
      <c r="Q150" s="3"/>
      <c r="R150" s="3"/>
    </row>
    <row r="151" spans="1:18" ht="12.75" customHeight="1" x14ac:dyDescent="0.2">
      <c r="A151" s="3"/>
      <c r="B151" s="3"/>
      <c r="C151" s="4"/>
      <c r="D151" s="3"/>
      <c r="E151" s="3"/>
      <c r="F151" s="3"/>
      <c r="G151" s="3"/>
      <c r="H151" s="3"/>
      <c r="I151" s="3"/>
      <c r="J151" s="3"/>
      <c r="K151" s="3"/>
      <c r="L151" s="3"/>
      <c r="M151" s="3"/>
      <c r="N151" s="3"/>
      <c r="O151" s="3"/>
      <c r="P151" s="3"/>
      <c r="Q151" s="3"/>
      <c r="R151" s="3"/>
    </row>
    <row r="152" spans="1:18" ht="12.75" customHeight="1" x14ac:dyDescent="0.2">
      <c r="A152" s="3"/>
      <c r="B152" s="3"/>
      <c r="C152" s="4"/>
      <c r="D152" s="3"/>
      <c r="E152" s="3"/>
      <c r="F152" s="3"/>
      <c r="G152" s="3"/>
      <c r="H152" s="3"/>
      <c r="I152" s="3"/>
      <c r="J152" s="3"/>
      <c r="K152" s="3"/>
      <c r="L152" s="3"/>
      <c r="M152" s="3"/>
      <c r="N152" s="3"/>
      <c r="O152" s="3"/>
      <c r="P152" s="3"/>
      <c r="Q152" s="3"/>
      <c r="R152" s="3"/>
    </row>
    <row r="153" spans="1:18" ht="12.75" customHeight="1" x14ac:dyDescent="0.2">
      <c r="A153" s="3"/>
      <c r="B153" s="3"/>
      <c r="C153" s="4"/>
      <c r="D153" s="3"/>
      <c r="E153" s="3"/>
      <c r="F153" s="3"/>
      <c r="G153" s="3"/>
      <c r="H153" s="3"/>
      <c r="I153" s="3"/>
      <c r="J153" s="3"/>
      <c r="K153" s="3"/>
      <c r="L153" s="3"/>
      <c r="M153" s="3"/>
      <c r="N153" s="3"/>
      <c r="O153" s="3"/>
      <c r="P153" s="3"/>
      <c r="Q153" s="3"/>
      <c r="R153" s="3"/>
    </row>
    <row r="154" spans="1:18" ht="12.75" customHeight="1" x14ac:dyDescent="0.2">
      <c r="A154" s="3"/>
      <c r="B154" s="3"/>
      <c r="C154" s="4"/>
      <c r="D154" s="3"/>
      <c r="E154" s="3"/>
      <c r="F154" s="3"/>
      <c r="G154" s="3"/>
      <c r="H154" s="3"/>
      <c r="I154" s="3"/>
      <c r="J154" s="3"/>
      <c r="K154" s="3"/>
      <c r="L154" s="3"/>
      <c r="M154" s="3"/>
      <c r="N154" s="3"/>
      <c r="O154" s="3"/>
      <c r="P154" s="3"/>
      <c r="Q154" s="3"/>
      <c r="R154" s="3"/>
    </row>
    <row r="155" spans="1:18" ht="12.75" customHeight="1" x14ac:dyDescent="0.2">
      <c r="A155" s="3"/>
      <c r="B155" s="3"/>
      <c r="C155" s="4"/>
      <c r="D155" s="3"/>
      <c r="E155" s="3"/>
      <c r="F155" s="3"/>
      <c r="G155" s="3"/>
      <c r="H155" s="3"/>
      <c r="I155" s="3"/>
      <c r="J155" s="3"/>
      <c r="K155" s="3"/>
      <c r="L155" s="3"/>
      <c r="M155" s="3"/>
      <c r="N155" s="3"/>
      <c r="O155" s="3"/>
      <c r="P155" s="3"/>
      <c r="Q155" s="3"/>
      <c r="R155" s="3"/>
    </row>
    <row r="156" spans="1:18" ht="12.75" customHeight="1" x14ac:dyDescent="0.2">
      <c r="A156" s="3"/>
      <c r="B156" s="3"/>
      <c r="C156" s="4"/>
      <c r="D156" s="3"/>
      <c r="E156" s="3"/>
      <c r="F156" s="3"/>
      <c r="G156" s="3"/>
      <c r="H156" s="3"/>
      <c r="I156" s="3"/>
      <c r="J156" s="3"/>
      <c r="K156" s="3"/>
      <c r="L156" s="3"/>
      <c r="M156" s="3"/>
      <c r="N156" s="3"/>
      <c r="O156" s="3"/>
      <c r="P156" s="3"/>
      <c r="Q156" s="3"/>
      <c r="R156" s="3"/>
    </row>
    <row r="157" spans="1:18" ht="12.75" customHeight="1" x14ac:dyDescent="0.2">
      <c r="A157" s="3"/>
      <c r="B157" s="3"/>
      <c r="C157" s="4"/>
      <c r="D157" s="3"/>
      <c r="E157" s="3"/>
      <c r="F157" s="3"/>
      <c r="G157" s="3"/>
      <c r="H157" s="3"/>
      <c r="I157" s="3"/>
      <c r="J157" s="3"/>
      <c r="K157" s="3"/>
      <c r="L157" s="3"/>
      <c r="M157" s="3"/>
      <c r="N157" s="3"/>
      <c r="O157" s="3"/>
      <c r="P157" s="3"/>
      <c r="Q157" s="3"/>
      <c r="R157" s="3"/>
    </row>
    <row r="158" spans="1:18" ht="12.75" customHeight="1" x14ac:dyDescent="0.2">
      <c r="A158" s="3"/>
      <c r="B158" s="3"/>
      <c r="C158" s="4"/>
      <c r="D158" s="3"/>
      <c r="E158" s="3"/>
      <c r="F158" s="3"/>
      <c r="G158" s="3"/>
      <c r="H158" s="3"/>
      <c r="I158" s="3"/>
      <c r="J158" s="3"/>
      <c r="K158" s="3"/>
      <c r="L158" s="3"/>
      <c r="M158" s="3"/>
      <c r="N158" s="3"/>
      <c r="O158" s="3"/>
      <c r="P158" s="3"/>
      <c r="Q158" s="3"/>
      <c r="R158" s="3"/>
    </row>
    <row r="159" spans="1:18" ht="12.75" customHeight="1" x14ac:dyDescent="0.2">
      <c r="A159" s="3"/>
      <c r="B159" s="3"/>
      <c r="C159" s="4"/>
      <c r="D159" s="3"/>
      <c r="E159" s="3"/>
      <c r="F159" s="3"/>
      <c r="G159" s="3"/>
      <c r="H159" s="3"/>
      <c r="I159" s="3"/>
      <c r="J159" s="3"/>
      <c r="K159" s="3"/>
      <c r="L159" s="3"/>
      <c r="M159" s="3"/>
      <c r="N159" s="3"/>
      <c r="O159" s="3"/>
      <c r="P159" s="3"/>
      <c r="Q159" s="3"/>
      <c r="R159" s="3"/>
    </row>
    <row r="160" spans="1:18" ht="12.75" customHeight="1" x14ac:dyDescent="0.2">
      <c r="A160" s="3"/>
      <c r="B160" s="3"/>
      <c r="C160" s="4"/>
      <c r="D160" s="3"/>
      <c r="E160" s="3"/>
      <c r="F160" s="3"/>
      <c r="G160" s="3"/>
      <c r="H160" s="3"/>
      <c r="I160" s="3"/>
      <c r="J160" s="3"/>
      <c r="K160" s="3"/>
      <c r="L160" s="3"/>
      <c r="M160" s="3"/>
      <c r="N160" s="3"/>
      <c r="O160" s="3"/>
      <c r="P160" s="3"/>
      <c r="Q160" s="3"/>
      <c r="R160" s="3"/>
    </row>
    <row r="161" spans="1:18" ht="12.75" customHeight="1" x14ac:dyDescent="0.2">
      <c r="A161" s="3"/>
      <c r="B161" s="3"/>
      <c r="C161" s="4"/>
      <c r="D161" s="3"/>
      <c r="E161" s="3"/>
      <c r="F161" s="3"/>
      <c r="G161" s="3"/>
      <c r="H161" s="3"/>
      <c r="I161" s="3"/>
      <c r="J161" s="3"/>
      <c r="K161" s="3"/>
      <c r="L161" s="3"/>
      <c r="M161" s="3"/>
      <c r="N161" s="3"/>
      <c r="O161" s="3"/>
      <c r="P161" s="3"/>
      <c r="Q161" s="3"/>
      <c r="R161" s="3"/>
    </row>
    <row r="162" spans="1:18" ht="12.75" customHeight="1" x14ac:dyDescent="0.2">
      <c r="A162" s="3"/>
      <c r="B162" s="3"/>
      <c r="C162" s="4"/>
      <c r="D162" s="3"/>
      <c r="E162" s="3"/>
      <c r="F162" s="3"/>
      <c r="G162" s="3"/>
      <c r="H162" s="3"/>
      <c r="I162" s="3"/>
      <c r="J162" s="3"/>
      <c r="K162" s="3"/>
      <c r="L162" s="3"/>
      <c r="M162" s="3"/>
      <c r="N162" s="3"/>
      <c r="O162" s="3"/>
      <c r="P162" s="3"/>
      <c r="Q162" s="3"/>
      <c r="R162" s="3"/>
    </row>
    <row r="163" spans="1:18" ht="12.75" customHeight="1" x14ac:dyDescent="0.2">
      <c r="A163" s="3"/>
      <c r="B163" s="3"/>
      <c r="C163" s="4"/>
      <c r="D163" s="3"/>
      <c r="E163" s="3"/>
      <c r="F163" s="3"/>
      <c r="G163" s="3"/>
      <c r="H163" s="3"/>
      <c r="I163" s="3"/>
      <c r="J163" s="3"/>
      <c r="K163" s="3"/>
      <c r="L163" s="3"/>
      <c r="M163" s="3"/>
      <c r="N163" s="3"/>
      <c r="O163" s="3"/>
      <c r="P163" s="3"/>
      <c r="Q163" s="3"/>
      <c r="R163" s="3"/>
    </row>
    <row r="164" spans="1:18" ht="12.75" customHeight="1" x14ac:dyDescent="0.2">
      <c r="A164" s="3"/>
      <c r="B164" s="3"/>
      <c r="C164" s="4"/>
      <c r="D164" s="3"/>
      <c r="E164" s="3"/>
      <c r="F164" s="3"/>
      <c r="G164" s="3"/>
      <c r="H164" s="3"/>
      <c r="I164" s="3"/>
      <c r="J164" s="3"/>
      <c r="K164" s="3"/>
      <c r="L164" s="3"/>
      <c r="M164" s="3"/>
      <c r="N164" s="3"/>
      <c r="O164" s="3"/>
      <c r="P164" s="3"/>
      <c r="Q164" s="3"/>
      <c r="R164" s="3"/>
    </row>
    <row r="165" spans="1:18" ht="12.75" customHeight="1" x14ac:dyDescent="0.2">
      <c r="A165" s="3"/>
      <c r="B165" s="3"/>
      <c r="C165" s="4"/>
      <c r="D165" s="3"/>
      <c r="E165" s="3"/>
      <c r="F165" s="3"/>
      <c r="G165" s="3"/>
      <c r="H165" s="3"/>
      <c r="I165" s="3"/>
      <c r="J165" s="3"/>
      <c r="K165" s="3"/>
      <c r="L165" s="3"/>
      <c r="M165" s="3"/>
      <c r="N165" s="3"/>
      <c r="O165" s="3"/>
      <c r="P165" s="3"/>
      <c r="Q165" s="3"/>
      <c r="R165" s="3"/>
    </row>
    <row r="166" spans="1:18" ht="12.75" customHeight="1" x14ac:dyDescent="0.2">
      <c r="A166" s="3"/>
      <c r="B166" s="3"/>
      <c r="C166" s="4"/>
      <c r="D166" s="3"/>
      <c r="E166" s="3"/>
      <c r="F166" s="3"/>
      <c r="G166" s="3"/>
      <c r="H166" s="3"/>
      <c r="I166" s="3"/>
      <c r="J166" s="3"/>
      <c r="K166" s="3"/>
      <c r="L166" s="3"/>
      <c r="M166" s="3"/>
      <c r="N166" s="3"/>
      <c r="O166" s="3"/>
      <c r="P166" s="3"/>
      <c r="Q166" s="3"/>
      <c r="R166" s="3"/>
    </row>
    <row r="167" spans="1:18" ht="12.75" customHeight="1" x14ac:dyDescent="0.2">
      <c r="A167" s="3"/>
      <c r="B167" s="3"/>
      <c r="C167" s="4"/>
      <c r="D167" s="3"/>
      <c r="E167" s="3"/>
      <c r="F167" s="3"/>
      <c r="G167" s="3"/>
      <c r="H167" s="3"/>
      <c r="I167" s="3"/>
      <c r="J167" s="3"/>
      <c r="K167" s="3"/>
      <c r="L167" s="3"/>
      <c r="M167" s="3"/>
      <c r="N167" s="3"/>
      <c r="O167" s="3"/>
      <c r="P167" s="3"/>
      <c r="Q167" s="3"/>
      <c r="R167" s="3"/>
    </row>
    <row r="168" spans="1:18" ht="12.75" customHeight="1" x14ac:dyDescent="0.2">
      <c r="A168" s="3"/>
      <c r="B168" s="3"/>
      <c r="C168" s="4"/>
      <c r="D168" s="3"/>
      <c r="E168" s="3"/>
      <c r="F168" s="3"/>
      <c r="G168" s="3"/>
      <c r="H168" s="3"/>
      <c r="I168" s="3"/>
      <c r="J168" s="3"/>
      <c r="K168" s="3"/>
      <c r="L168" s="3"/>
      <c r="M168" s="3"/>
      <c r="N168" s="3"/>
      <c r="O168" s="3"/>
      <c r="P168" s="3"/>
      <c r="Q168" s="3"/>
      <c r="R168" s="3"/>
    </row>
    <row r="169" spans="1:18" ht="12.75" customHeight="1" x14ac:dyDescent="0.2">
      <c r="A169" s="3"/>
      <c r="B169" s="3"/>
      <c r="C169" s="4"/>
      <c r="D169" s="3"/>
      <c r="E169" s="3"/>
      <c r="F169" s="3"/>
      <c r="G169" s="3"/>
      <c r="H169" s="3"/>
      <c r="I169" s="3"/>
      <c r="J169" s="3"/>
      <c r="K169" s="3"/>
      <c r="L169" s="3"/>
      <c r="M169" s="3"/>
      <c r="N169" s="3"/>
      <c r="O169" s="3"/>
      <c r="P169" s="3"/>
      <c r="Q169" s="3"/>
      <c r="R169" s="3"/>
    </row>
    <row r="170" spans="1:18" ht="12.75" customHeight="1" x14ac:dyDescent="0.2">
      <c r="A170" s="3"/>
      <c r="B170" s="3"/>
      <c r="C170" s="4"/>
      <c r="D170" s="3"/>
      <c r="E170" s="3"/>
      <c r="F170" s="3"/>
      <c r="G170" s="3"/>
      <c r="H170" s="3"/>
      <c r="I170" s="3"/>
      <c r="J170" s="3"/>
      <c r="K170" s="3"/>
      <c r="L170" s="3"/>
      <c r="M170" s="3"/>
      <c r="N170" s="3"/>
      <c r="O170" s="3"/>
      <c r="P170" s="3"/>
      <c r="Q170" s="3"/>
      <c r="R170" s="3"/>
    </row>
    <row r="171" spans="1:18" ht="12.75" customHeight="1" x14ac:dyDescent="0.2">
      <c r="A171" s="3"/>
      <c r="B171" s="3"/>
      <c r="C171" s="4"/>
      <c r="D171" s="3"/>
      <c r="E171" s="3"/>
      <c r="F171" s="3"/>
      <c r="G171" s="3"/>
      <c r="H171" s="3"/>
      <c r="I171" s="3"/>
      <c r="J171" s="3"/>
      <c r="K171" s="3"/>
      <c r="L171" s="3"/>
      <c r="M171" s="3"/>
      <c r="N171" s="3"/>
      <c r="O171" s="3"/>
      <c r="P171" s="3"/>
      <c r="Q171" s="3"/>
      <c r="R171" s="3"/>
    </row>
    <row r="172" spans="1:18" ht="12.75" customHeight="1" x14ac:dyDescent="0.2">
      <c r="A172" s="3"/>
      <c r="B172" s="3"/>
      <c r="C172" s="4"/>
      <c r="D172" s="3"/>
      <c r="E172" s="3"/>
      <c r="F172" s="3"/>
      <c r="G172" s="3"/>
      <c r="H172" s="3"/>
      <c r="I172" s="3"/>
      <c r="J172" s="3"/>
      <c r="K172" s="3"/>
      <c r="L172" s="3"/>
      <c r="M172" s="3"/>
      <c r="N172" s="3"/>
      <c r="O172" s="3"/>
      <c r="P172" s="3"/>
      <c r="Q172" s="3"/>
      <c r="R172" s="3"/>
    </row>
    <row r="173" spans="1:18" ht="12.75" customHeight="1" x14ac:dyDescent="0.2">
      <c r="A173" s="3"/>
      <c r="B173" s="3"/>
      <c r="C173" s="4"/>
      <c r="D173" s="3"/>
      <c r="E173" s="3"/>
      <c r="F173" s="3"/>
      <c r="G173" s="3"/>
      <c r="H173" s="3"/>
      <c r="I173" s="3"/>
      <c r="J173" s="3"/>
      <c r="K173" s="3"/>
      <c r="L173" s="3"/>
      <c r="M173" s="3"/>
      <c r="N173" s="3"/>
      <c r="O173" s="3"/>
      <c r="P173" s="3"/>
      <c r="Q173" s="3"/>
      <c r="R173" s="3"/>
    </row>
    <row r="174" spans="1:18" ht="12.75" customHeight="1" x14ac:dyDescent="0.2">
      <c r="A174" s="3"/>
      <c r="B174" s="3"/>
      <c r="C174" s="4"/>
      <c r="D174" s="3"/>
      <c r="E174" s="3"/>
      <c r="F174" s="3"/>
      <c r="G174" s="3"/>
      <c r="H174" s="3"/>
      <c r="I174" s="3"/>
      <c r="J174" s="3"/>
      <c r="K174" s="3"/>
      <c r="L174" s="3"/>
      <c r="M174" s="3"/>
      <c r="N174" s="3"/>
      <c r="O174" s="3"/>
      <c r="P174" s="3"/>
      <c r="Q174" s="3"/>
      <c r="R174" s="3"/>
    </row>
    <row r="175" spans="1:18" ht="12.75" customHeight="1" x14ac:dyDescent="0.2">
      <c r="A175" s="3"/>
      <c r="B175" s="3"/>
      <c r="C175" s="4"/>
      <c r="D175" s="3"/>
      <c r="E175" s="3"/>
      <c r="F175" s="3"/>
      <c r="G175" s="3"/>
      <c r="H175" s="3"/>
      <c r="I175" s="3"/>
      <c r="J175" s="3"/>
      <c r="K175" s="3"/>
      <c r="L175" s="3"/>
      <c r="M175" s="3"/>
      <c r="N175" s="3"/>
      <c r="O175" s="3"/>
      <c r="P175" s="3"/>
      <c r="Q175" s="3"/>
      <c r="R175" s="3"/>
    </row>
    <row r="176" spans="1:18" ht="12.75" customHeight="1" x14ac:dyDescent="0.2">
      <c r="A176" s="3"/>
      <c r="B176" s="3"/>
      <c r="C176" s="4"/>
      <c r="D176" s="3"/>
      <c r="E176" s="3"/>
      <c r="F176" s="3"/>
      <c r="G176" s="3"/>
      <c r="H176" s="3"/>
      <c r="I176" s="3"/>
      <c r="J176" s="3"/>
      <c r="K176" s="3"/>
      <c r="L176" s="3"/>
      <c r="M176" s="3"/>
      <c r="N176" s="3"/>
      <c r="O176" s="3"/>
      <c r="P176" s="3"/>
      <c r="Q176" s="3"/>
      <c r="R176" s="3"/>
    </row>
    <row r="177" spans="1:18" ht="12.75" customHeight="1" x14ac:dyDescent="0.2">
      <c r="A177" s="3"/>
      <c r="B177" s="3"/>
      <c r="C177" s="4"/>
      <c r="D177" s="3"/>
      <c r="E177" s="3"/>
      <c r="F177" s="3"/>
      <c r="G177" s="3"/>
      <c r="H177" s="3"/>
      <c r="I177" s="3"/>
      <c r="J177" s="3"/>
      <c r="K177" s="3"/>
      <c r="L177" s="3"/>
      <c r="M177" s="3"/>
      <c r="N177" s="3"/>
      <c r="O177" s="3"/>
      <c r="P177" s="3"/>
      <c r="Q177" s="3"/>
      <c r="R177" s="3"/>
    </row>
    <row r="178" spans="1:18" ht="12.75" customHeight="1" x14ac:dyDescent="0.2">
      <c r="A178" s="3"/>
      <c r="B178" s="3"/>
      <c r="C178" s="4"/>
      <c r="D178" s="3"/>
      <c r="E178" s="3"/>
      <c r="F178" s="3"/>
      <c r="G178" s="3"/>
      <c r="H178" s="3"/>
      <c r="I178" s="3"/>
      <c r="J178" s="3"/>
      <c r="K178" s="3"/>
      <c r="L178" s="3"/>
      <c r="M178" s="3"/>
      <c r="N178" s="3"/>
      <c r="O178" s="3"/>
      <c r="P178" s="3"/>
      <c r="Q178" s="3"/>
      <c r="R178" s="3"/>
    </row>
    <row r="179" spans="1:18" ht="12.75" customHeight="1" x14ac:dyDescent="0.2">
      <c r="A179" s="3"/>
      <c r="B179" s="3"/>
      <c r="C179" s="4"/>
      <c r="D179" s="3"/>
      <c r="E179" s="3"/>
      <c r="F179" s="3"/>
      <c r="G179" s="3"/>
      <c r="H179" s="3"/>
      <c r="I179" s="3"/>
      <c r="J179" s="3"/>
      <c r="K179" s="3"/>
      <c r="L179" s="3"/>
      <c r="M179" s="3"/>
      <c r="N179" s="3"/>
      <c r="O179" s="3"/>
      <c r="P179" s="3"/>
      <c r="Q179" s="3"/>
      <c r="R179" s="3"/>
    </row>
    <row r="180" spans="1:18" ht="12.75" customHeight="1" x14ac:dyDescent="0.2">
      <c r="A180" s="3"/>
      <c r="B180" s="3"/>
      <c r="C180" s="4"/>
      <c r="D180" s="3"/>
      <c r="E180" s="3"/>
      <c r="F180" s="3"/>
      <c r="G180" s="3"/>
      <c r="H180" s="3"/>
      <c r="I180" s="3"/>
      <c r="J180" s="3"/>
      <c r="K180" s="3"/>
      <c r="L180" s="3"/>
      <c r="M180" s="3"/>
      <c r="N180" s="3"/>
      <c r="O180" s="3"/>
      <c r="P180" s="3"/>
      <c r="Q180" s="3"/>
      <c r="R180" s="3"/>
    </row>
    <row r="181" spans="1:18" ht="12.75" customHeight="1" x14ac:dyDescent="0.2">
      <c r="A181" s="3"/>
      <c r="B181" s="3"/>
      <c r="C181" s="4"/>
      <c r="D181" s="3"/>
      <c r="E181" s="3"/>
      <c r="F181" s="3"/>
      <c r="G181" s="3"/>
      <c r="H181" s="3"/>
      <c r="I181" s="3"/>
      <c r="J181" s="3"/>
      <c r="K181" s="3"/>
      <c r="L181" s="3"/>
      <c r="M181" s="3"/>
      <c r="N181" s="3"/>
      <c r="O181" s="3"/>
      <c r="P181" s="3"/>
      <c r="Q181" s="3"/>
      <c r="R181" s="3"/>
    </row>
    <row r="182" spans="1:18" ht="12.75" customHeight="1" x14ac:dyDescent="0.2">
      <c r="A182" s="3"/>
      <c r="B182" s="3"/>
      <c r="C182" s="4"/>
      <c r="D182" s="3"/>
      <c r="E182" s="3"/>
      <c r="F182" s="3"/>
      <c r="G182" s="3"/>
      <c r="H182" s="3"/>
      <c r="I182" s="3"/>
      <c r="J182" s="3"/>
      <c r="K182" s="3"/>
      <c r="L182" s="3"/>
      <c r="M182" s="3"/>
      <c r="N182" s="3"/>
      <c r="O182" s="3"/>
      <c r="P182" s="3"/>
      <c r="Q182" s="3"/>
      <c r="R182" s="3"/>
    </row>
    <row r="183" spans="1:18" ht="12.75" customHeight="1" x14ac:dyDescent="0.2">
      <c r="A183" s="3"/>
      <c r="B183" s="3"/>
      <c r="C183" s="4"/>
      <c r="D183" s="3"/>
      <c r="E183" s="3"/>
      <c r="F183" s="3"/>
      <c r="G183" s="3"/>
      <c r="H183" s="3"/>
      <c r="I183" s="3"/>
      <c r="J183" s="3"/>
      <c r="K183" s="3"/>
      <c r="L183" s="3"/>
      <c r="M183" s="3"/>
      <c r="N183" s="3"/>
      <c r="O183" s="3"/>
      <c r="P183" s="3"/>
      <c r="Q183" s="3"/>
      <c r="R183" s="3"/>
    </row>
    <row r="184" spans="1:18" ht="12.75" customHeight="1" x14ac:dyDescent="0.2">
      <c r="A184" s="3"/>
      <c r="B184" s="3"/>
      <c r="C184" s="4"/>
      <c r="D184" s="3"/>
      <c r="E184" s="3"/>
      <c r="F184" s="3"/>
      <c r="G184" s="3"/>
      <c r="H184" s="3"/>
      <c r="I184" s="3"/>
      <c r="J184" s="3"/>
      <c r="K184" s="3"/>
      <c r="L184" s="3"/>
      <c r="M184" s="3"/>
      <c r="N184" s="3"/>
      <c r="O184" s="3"/>
      <c r="P184" s="3"/>
      <c r="Q184" s="3"/>
      <c r="R184" s="3"/>
    </row>
    <row r="185" spans="1:18" ht="12.75" customHeight="1" x14ac:dyDescent="0.2">
      <c r="A185" s="3"/>
      <c r="B185" s="3"/>
      <c r="C185" s="4"/>
      <c r="D185" s="3"/>
      <c r="E185" s="3"/>
      <c r="F185" s="3"/>
      <c r="G185" s="3"/>
      <c r="H185" s="3"/>
      <c r="I185" s="3"/>
      <c r="J185" s="3"/>
      <c r="K185" s="3"/>
      <c r="L185" s="3"/>
      <c r="M185" s="3"/>
      <c r="N185" s="3"/>
      <c r="O185" s="3"/>
      <c r="P185" s="3"/>
      <c r="Q185" s="3"/>
      <c r="R185" s="3"/>
    </row>
    <row r="186" spans="1:18" ht="12.75" customHeight="1" x14ac:dyDescent="0.2">
      <c r="A186" s="3"/>
      <c r="B186" s="3"/>
      <c r="C186" s="4"/>
      <c r="D186" s="3"/>
      <c r="E186" s="3"/>
      <c r="F186" s="3"/>
      <c r="G186" s="3"/>
      <c r="H186" s="3"/>
      <c r="I186" s="3"/>
      <c r="J186" s="3"/>
      <c r="K186" s="3"/>
      <c r="L186" s="3"/>
      <c r="M186" s="3"/>
      <c r="N186" s="3"/>
      <c r="O186" s="3"/>
      <c r="P186" s="3"/>
      <c r="Q186" s="3"/>
      <c r="R186" s="3"/>
    </row>
    <row r="187" spans="1:18" ht="12.75" customHeight="1" x14ac:dyDescent="0.2">
      <c r="A187" s="3"/>
      <c r="B187" s="3"/>
      <c r="C187" s="4"/>
      <c r="D187" s="3"/>
      <c r="E187" s="3"/>
      <c r="F187" s="3"/>
      <c r="G187" s="3"/>
      <c r="H187" s="3"/>
      <c r="I187" s="3"/>
      <c r="J187" s="3"/>
      <c r="K187" s="3"/>
      <c r="L187" s="3"/>
      <c r="M187" s="3"/>
      <c r="N187" s="3"/>
      <c r="O187" s="3"/>
      <c r="P187" s="3"/>
      <c r="Q187" s="3"/>
      <c r="R187" s="3"/>
    </row>
    <row r="188" spans="1:18" ht="12.75" customHeight="1" x14ac:dyDescent="0.2">
      <c r="A188" s="3"/>
      <c r="B188" s="3"/>
      <c r="C188" s="4"/>
      <c r="D188" s="3"/>
      <c r="E188" s="3"/>
      <c r="F188" s="3"/>
      <c r="G188" s="3"/>
      <c r="H188" s="3"/>
      <c r="I188" s="3"/>
      <c r="J188" s="3"/>
      <c r="K188" s="3"/>
      <c r="L188" s="3"/>
      <c r="M188" s="3"/>
      <c r="N188" s="3"/>
      <c r="O188" s="3"/>
      <c r="P188" s="3"/>
      <c r="Q188" s="3"/>
      <c r="R188" s="3"/>
    </row>
    <row r="189" spans="1:18" ht="12.75" customHeight="1" x14ac:dyDescent="0.2">
      <c r="A189" s="3"/>
      <c r="B189" s="3"/>
      <c r="C189" s="4"/>
      <c r="D189" s="3"/>
      <c r="E189" s="3"/>
      <c r="F189" s="3"/>
      <c r="G189" s="3"/>
      <c r="H189" s="3"/>
      <c r="I189" s="3"/>
      <c r="J189" s="3"/>
      <c r="K189" s="3"/>
      <c r="L189" s="3"/>
      <c r="M189" s="3"/>
      <c r="N189" s="3"/>
      <c r="O189" s="3"/>
      <c r="P189" s="3"/>
      <c r="Q189" s="3"/>
      <c r="R189" s="3"/>
    </row>
    <row r="190" spans="1:18" ht="12.75" customHeight="1" x14ac:dyDescent="0.2">
      <c r="A190" s="3"/>
      <c r="B190" s="3"/>
      <c r="C190" s="4"/>
      <c r="D190" s="3"/>
      <c r="E190" s="3"/>
      <c r="F190" s="3"/>
      <c r="G190" s="3"/>
      <c r="H190" s="3"/>
      <c r="I190" s="3"/>
      <c r="J190" s="3"/>
      <c r="K190" s="3"/>
      <c r="L190" s="3"/>
      <c r="M190" s="3"/>
      <c r="N190" s="3"/>
      <c r="O190" s="3"/>
      <c r="P190" s="3"/>
      <c r="Q190" s="3"/>
      <c r="R190" s="3"/>
    </row>
    <row r="191" spans="1:18" ht="12.75" customHeight="1" x14ac:dyDescent="0.2">
      <c r="A191" s="3"/>
      <c r="B191" s="3"/>
      <c r="C191" s="4"/>
      <c r="D191" s="3"/>
      <c r="E191" s="3"/>
      <c r="F191" s="3"/>
      <c r="G191" s="3"/>
      <c r="H191" s="3"/>
      <c r="I191" s="3"/>
      <c r="J191" s="3"/>
      <c r="K191" s="3"/>
      <c r="L191" s="3"/>
      <c r="M191" s="3"/>
      <c r="N191" s="3"/>
      <c r="O191" s="3"/>
      <c r="P191" s="3"/>
      <c r="Q191" s="3"/>
      <c r="R191" s="3"/>
    </row>
    <row r="192" spans="1:18" ht="12.75" customHeight="1" x14ac:dyDescent="0.2">
      <c r="A192" s="3"/>
      <c r="B192" s="3"/>
      <c r="C192" s="4"/>
      <c r="D192" s="3"/>
      <c r="E192" s="3"/>
      <c r="F192" s="3"/>
      <c r="G192" s="3"/>
      <c r="H192" s="3"/>
      <c r="I192" s="3"/>
      <c r="J192" s="3"/>
      <c r="K192" s="3"/>
      <c r="L192" s="3"/>
      <c r="M192" s="3"/>
      <c r="N192" s="3"/>
      <c r="O192" s="3"/>
      <c r="P192" s="3"/>
      <c r="Q192" s="3"/>
      <c r="R192" s="3"/>
    </row>
    <row r="193" spans="1:18" ht="12.75" customHeight="1" x14ac:dyDescent="0.2">
      <c r="A193" s="3"/>
      <c r="B193" s="3"/>
      <c r="C193" s="4"/>
      <c r="D193" s="3"/>
      <c r="E193" s="3"/>
      <c r="F193" s="3"/>
      <c r="G193" s="3"/>
      <c r="H193" s="3"/>
      <c r="I193" s="3"/>
      <c r="J193" s="3"/>
      <c r="K193" s="3"/>
      <c r="L193" s="3"/>
      <c r="M193" s="3"/>
      <c r="N193" s="3"/>
      <c r="O193" s="3"/>
      <c r="P193" s="3"/>
      <c r="Q193" s="3"/>
      <c r="R193" s="3"/>
    </row>
    <row r="194" spans="1:18" ht="12.75" customHeight="1" x14ac:dyDescent="0.2">
      <c r="A194" s="3"/>
      <c r="B194" s="3"/>
      <c r="C194" s="4"/>
      <c r="D194" s="3"/>
      <c r="E194" s="3"/>
      <c r="F194" s="3"/>
      <c r="G194" s="3"/>
      <c r="H194" s="3"/>
      <c r="I194" s="3"/>
      <c r="J194" s="3"/>
      <c r="K194" s="3"/>
      <c r="L194" s="3"/>
      <c r="M194" s="3"/>
      <c r="N194" s="3"/>
      <c r="O194" s="3"/>
      <c r="P194" s="3"/>
      <c r="Q194" s="3"/>
      <c r="R194" s="3"/>
    </row>
    <row r="195" spans="1:18" ht="12.75" customHeight="1" x14ac:dyDescent="0.2">
      <c r="A195" s="3"/>
      <c r="B195" s="3"/>
      <c r="C195" s="4"/>
      <c r="D195" s="3"/>
      <c r="E195" s="3"/>
      <c r="F195" s="3"/>
      <c r="G195" s="3"/>
      <c r="H195" s="3"/>
      <c r="I195" s="3"/>
      <c r="J195" s="3"/>
      <c r="K195" s="3"/>
      <c r="L195" s="3"/>
      <c r="M195" s="3"/>
      <c r="N195" s="3"/>
      <c r="O195" s="3"/>
      <c r="P195" s="3"/>
      <c r="Q195" s="3"/>
      <c r="R195" s="3"/>
    </row>
    <row r="196" spans="1:18" ht="12.75" customHeight="1" x14ac:dyDescent="0.2">
      <c r="A196" s="3"/>
      <c r="B196" s="3"/>
      <c r="C196" s="4"/>
      <c r="D196" s="3"/>
      <c r="E196" s="3"/>
      <c r="F196" s="3"/>
      <c r="G196" s="3"/>
      <c r="H196" s="3"/>
      <c r="I196" s="3"/>
      <c r="J196" s="3"/>
      <c r="K196" s="3"/>
      <c r="L196" s="3"/>
      <c r="M196" s="3"/>
      <c r="N196" s="3"/>
      <c r="O196" s="3"/>
      <c r="P196" s="3"/>
      <c r="Q196" s="3"/>
      <c r="R196" s="3"/>
    </row>
    <row r="197" spans="1:18" ht="12.75" customHeight="1" x14ac:dyDescent="0.2">
      <c r="A197" s="3"/>
      <c r="B197" s="3"/>
      <c r="C197" s="4"/>
      <c r="D197" s="3"/>
      <c r="E197" s="3"/>
      <c r="F197" s="3"/>
      <c r="G197" s="3"/>
      <c r="H197" s="3"/>
      <c r="I197" s="3"/>
      <c r="J197" s="3"/>
      <c r="K197" s="3"/>
      <c r="L197" s="3"/>
      <c r="M197" s="3"/>
      <c r="N197" s="3"/>
      <c r="O197" s="3"/>
      <c r="P197" s="3"/>
      <c r="Q197" s="3"/>
      <c r="R197" s="3"/>
    </row>
    <row r="198" spans="1:18" ht="12.75" customHeight="1" x14ac:dyDescent="0.2">
      <c r="A198" s="3"/>
      <c r="B198" s="3"/>
      <c r="C198" s="4"/>
      <c r="D198" s="3"/>
      <c r="E198" s="3"/>
      <c r="F198" s="3"/>
      <c r="G198" s="3"/>
      <c r="H198" s="3"/>
      <c r="I198" s="3"/>
      <c r="J198" s="3"/>
      <c r="K198" s="3"/>
      <c r="L198" s="3"/>
      <c r="M198" s="3"/>
      <c r="N198" s="3"/>
      <c r="O198" s="3"/>
      <c r="P198" s="3"/>
      <c r="Q198" s="3"/>
      <c r="R198" s="3"/>
    </row>
    <row r="199" spans="1:18" ht="12.75" customHeight="1" x14ac:dyDescent="0.2">
      <c r="A199" s="3"/>
      <c r="B199" s="3"/>
      <c r="C199" s="4"/>
      <c r="D199" s="3"/>
      <c r="E199" s="3"/>
      <c r="F199" s="3"/>
      <c r="G199" s="3"/>
      <c r="H199" s="3"/>
      <c r="I199" s="3"/>
      <c r="J199" s="3"/>
      <c r="K199" s="3"/>
      <c r="L199" s="3"/>
      <c r="M199" s="3"/>
      <c r="N199" s="3"/>
      <c r="O199" s="3"/>
      <c r="P199" s="3"/>
      <c r="Q199" s="3"/>
      <c r="R199" s="3"/>
    </row>
    <row r="200" spans="1:18" ht="12.75" customHeight="1" x14ac:dyDescent="0.2">
      <c r="A200" s="3"/>
      <c r="B200" s="3"/>
      <c r="C200" s="4"/>
      <c r="D200" s="3"/>
      <c r="E200" s="3"/>
      <c r="F200" s="3"/>
      <c r="G200" s="3"/>
      <c r="H200" s="3"/>
      <c r="I200" s="3"/>
      <c r="J200" s="3"/>
      <c r="K200" s="3"/>
      <c r="L200" s="3"/>
      <c r="M200" s="3"/>
      <c r="N200" s="3"/>
      <c r="O200" s="3"/>
      <c r="P200" s="3"/>
      <c r="Q200" s="3"/>
      <c r="R200" s="3"/>
    </row>
    <row r="201" spans="1:18" ht="12.75" customHeight="1" x14ac:dyDescent="0.2">
      <c r="A201" s="3"/>
      <c r="B201" s="3"/>
      <c r="C201" s="4"/>
      <c r="D201" s="3"/>
      <c r="E201" s="3"/>
      <c r="F201" s="3"/>
      <c r="G201" s="3"/>
      <c r="H201" s="3"/>
      <c r="I201" s="3"/>
      <c r="J201" s="3"/>
      <c r="K201" s="3"/>
      <c r="L201" s="3"/>
      <c r="M201" s="3"/>
      <c r="N201" s="3"/>
      <c r="O201" s="3"/>
      <c r="P201" s="3"/>
      <c r="Q201" s="3"/>
      <c r="R201" s="3"/>
    </row>
    <row r="202" spans="1:18" ht="12.75" customHeight="1" x14ac:dyDescent="0.2">
      <c r="A202" s="3"/>
      <c r="B202" s="3"/>
      <c r="C202" s="4"/>
      <c r="D202" s="3"/>
      <c r="E202" s="3"/>
      <c r="F202" s="3"/>
      <c r="G202" s="3"/>
      <c r="H202" s="3"/>
      <c r="I202" s="3"/>
      <c r="J202" s="3"/>
      <c r="K202" s="3"/>
      <c r="L202" s="3"/>
      <c r="M202" s="3"/>
      <c r="N202" s="3"/>
      <c r="O202" s="3"/>
      <c r="P202" s="3"/>
      <c r="Q202" s="3"/>
      <c r="R202" s="3"/>
    </row>
    <row r="203" spans="1:18" ht="12.75" customHeight="1" x14ac:dyDescent="0.2">
      <c r="A203" s="3"/>
      <c r="B203" s="3"/>
      <c r="C203" s="4"/>
      <c r="D203" s="3"/>
      <c r="E203" s="3"/>
      <c r="F203" s="3"/>
      <c r="G203" s="3"/>
      <c r="H203" s="3"/>
      <c r="I203" s="3"/>
      <c r="J203" s="3"/>
      <c r="K203" s="3"/>
      <c r="L203" s="3"/>
      <c r="M203" s="3"/>
      <c r="N203" s="3"/>
      <c r="O203" s="3"/>
      <c r="P203" s="3"/>
      <c r="Q203" s="3"/>
      <c r="R203" s="3"/>
    </row>
    <row r="204" spans="1:18" ht="12.75" customHeight="1" x14ac:dyDescent="0.2">
      <c r="A204" s="3"/>
      <c r="B204" s="3"/>
      <c r="C204" s="4"/>
      <c r="D204" s="3"/>
      <c r="E204" s="3"/>
      <c r="F204" s="3"/>
      <c r="G204" s="3"/>
      <c r="H204" s="3"/>
      <c r="I204" s="3"/>
      <c r="J204" s="3"/>
      <c r="K204" s="3"/>
      <c r="L204" s="3"/>
      <c r="M204" s="3"/>
      <c r="N204" s="3"/>
      <c r="O204" s="3"/>
      <c r="P204" s="3"/>
      <c r="Q204" s="3"/>
      <c r="R204" s="3"/>
    </row>
    <row r="205" spans="1:18" ht="12.75" customHeight="1" x14ac:dyDescent="0.2">
      <c r="A205" s="3"/>
      <c r="B205" s="3"/>
      <c r="C205" s="4"/>
      <c r="D205" s="3"/>
      <c r="E205" s="3"/>
      <c r="F205" s="3"/>
      <c r="G205" s="3"/>
      <c r="H205" s="3"/>
      <c r="I205" s="3"/>
      <c r="J205" s="3"/>
      <c r="K205" s="3"/>
      <c r="L205" s="3"/>
      <c r="M205" s="3"/>
      <c r="N205" s="3"/>
      <c r="O205" s="3"/>
      <c r="P205" s="3"/>
      <c r="Q205" s="3"/>
      <c r="R205" s="3"/>
    </row>
    <row r="206" spans="1:18" ht="12.75" customHeight="1" x14ac:dyDescent="0.2">
      <c r="A206" s="3"/>
      <c r="B206" s="3"/>
      <c r="C206" s="4"/>
      <c r="D206" s="3"/>
      <c r="E206" s="3"/>
      <c r="F206" s="3"/>
      <c r="G206" s="3"/>
      <c r="H206" s="3"/>
      <c r="I206" s="3"/>
      <c r="J206" s="3"/>
      <c r="K206" s="3"/>
      <c r="L206" s="3"/>
      <c r="M206" s="3"/>
      <c r="N206" s="3"/>
      <c r="O206" s="3"/>
      <c r="P206" s="3"/>
      <c r="Q206" s="3"/>
      <c r="R206" s="3"/>
    </row>
    <row r="207" spans="1:18" ht="12.75" customHeight="1" x14ac:dyDescent="0.2">
      <c r="A207" s="3"/>
      <c r="B207" s="3"/>
      <c r="C207" s="4"/>
      <c r="D207" s="3"/>
      <c r="E207" s="3"/>
      <c r="F207" s="3"/>
      <c r="G207" s="3"/>
      <c r="H207" s="3"/>
      <c r="I207" s="3"/>
      <c r="J207" s="3"/>
      <c r="K207" s="3"/>
      <c r="L207" s="3"/>
      <c r="M207" s="3"/>
      <c r="N207" s="3"/>
      <c r="O207" s="3"/>
      <c r="P207" s="3"/>
      <c r="Q207" s="3"/>
      <c r="R207" s="3"/>
    </row>
    <row r="208" spans="1:18" ht="12.75" customHeight="1" x14ac:dyDescent="0.2">
      <c r="A208" s="3"/>
      <c r="B208" s="3"/>
      <c r="C208" s="4"/>
      <c r="D208" s="3"/>
      <c r="E208" s="3"/>
      <c r="F208" s="3"/>
      <c r="G208" s="3"/>
      <c r="H208" s="3"/>
      <c r="I208" s="3"/>
      <c r="J208" s="3"/>
      <c r="K208" s="3"/>
      <c r="L208" s="3"/>
      <c r="M208" s="3"/>
      <c r="N208" s="3"/>
      <c r="O208" s="3"/>
      <c r="P208" s="3"/>
      <c r="Q208" s="3"/>
      <c r="R208" s="3"/>
    </row>
    <row r="209" spans="1:18" ht="12.75" customHeight="1" x14ac:dyDescent="0.2">
      <c r="A209" s="3"/>
      <c r="B209" s="3"/>
      <c r="C209" s="4"/>
      <c r="D209" s="3"/>
      <c r="E209" s="3"/>
      <c r="F209" s="3"/>
      <c r="G209" s="3"/>
      <c r="H209" s="3"/>
      <c r="I209" s="3"/>
      <c r="J209" s="3"/>
      <c r="K209" s="3"/>
      <c r="L209" s="3"/>
      <c r="M209" s="3"/>
      <c r="N209" s="3"/>
      <c r="O209" s="3"/>
      <c r="P209" s="3"/>
      <c r="Q209" s="3"/>
      <c r="R209" s="3"/>
    </row>
    <row r="210" spans="1:18" ht="12.75" customHeight="1" x14ac:dyDescent="0.2">
      <c r="A210" s="3"/>
      <c r="B210" s="3"/>
      <c r="C210" s="4"/>
      <c r="D210" s="3"/>
      <c r="E210" s="3"/>
      <c r="F210" s="3"/>
      <c r="G210" s="3"/>
      <c r="H210" s="3"/>
      <c r="I210" s="3"/>
      <c r="J210" s="3"/>
      <c r="K210" s="3"/>
      <c r="L210" s="3"/>
      <c r="M210" s="3"/>
      <c r="N210" s="3"/>
      <c r="O210" s="3"/>
      <c r="P210" s="3"/>
      <c r="Q210" s="3"/>
      <c r="R210" s="3"/>
    </row>
    <row r="211" spans="1:18" ht="12.75" customHeight="1" x14ac:dyDescent="0.2">
      <c r="A211" s="3"/>
      <c r="B211" s="3"/>
      <c r="C211" s="4"/>
      <c r="D211" s="3"/>
      <c r="E211" s="3"/>
      <c r="F211" s="3"/>
      <c r="G211" s="3"/>
      <c r="H211" s="3"/>
      <c r="I211" s="3"/>
      <c r="J211" s="3"/>
      <c r="K211" s="3"/>
      <c r="L211" s="3"/>
      <c r="M211" s="3"/>
      <c r="N211" s="3"/>
      <c r="O211" s="3"/>
      <c r="P211" s="3"/>
      <c r="Q211" s="3"/>
      <c r="R211" s="3"/>
    </row>
    <row r="212" spans="1:18" ht="12.75" customHeight="1" x14ac:dyDescent="0.2">
      <c r="A212" s="3"/>
      <c r="B212" s="3"/>
      <c r="C212" s="4"/>
      <c r="D212" s="3"/>
      <c r="E212" s="3"/>
      <c r="F212" s="3"/>
      <c r="G212" s="3"/>
      <c r="H212" s="3"/>
      <c r="I212" s="3"/>
      <c r="J212" s="3"/>
      <c r="K212" s="3"/>
      <c r="L212" s="3"/>
      <c r="M212" s="3"/>
      <c r="N212" s="3"/>
      <c r="O212" s="3"/>
      <c r="P212" s="3"/>
      <c r="Q212" s="3"/>
      <c r="R212" s="3"/>
    </row>
    <row r="213" spans="1:18" ht="12.75" customHeight="1" x14ac:dyDescent="0.2">
      <c r="A213" s="3"/>
      <c r="B213" s="3"/>
      <c r="C213" s="4"/>
      <c r="D213" s="3"/>
      <c r="E213" s="3"/>
      <c r="F213" s="3"/>
      <c r="G213" s="3"/>
      <c r="H213" s="3"/>
      <c r="I213" s="3"/>
      <c r="J213" s="3"/>
      <c r="K213" s="3"/>
      <c r="L213" s="3"/>
      <c r="M213" s="3"/>
      <c r="N213" s="3"/>
      <c r="O213" s="3"/>
      <c r="P213" s="3"/>
      <c r="Q213" s="3"/>
      <c r="R213" s="3"/>
    </row>
    <row r="214" spans="1:18" ht="12.75" customHeight="1" x14ac:dyDescent="0.2">
      <c r="A214" s="3"/>
      <c r="B214" s="3"/>
      <c r="C214" s="4"/>
      <c r="D214" s="3"/>
      <c r="E214" s="3"/>
      <c r="F214" s="3"/>
      <c r="G214" s="3"/>
      <c r="H214" s="3"/>
      <c r="I214" s="3"/>
      <c r="J214" s="3"/>
      <c r="K214" s="3"/>
      <c r="L214" s="3"/>
      <c r="M214" s="3"/>
      <c r="N214" s="3"/>
      <c r="O214" s="3"/>
      <c r="P214" s="3"/>
      <c r="Q214" s="3"/>
      <c r="R214" s="3"/>
    </row>
    <row r="215" spans="1:18" ht="12.75" customHeight="1" x14ac:dyDescent="0.2">
      <c r="A215" s="3"/>
      <c r="B215" s="3"/>
      <c r="C215" s="4"/>
      <c r="D215" s="3"/>
      <c r="E215" s="3"/>
      <c r="F215" s="3"/>
      <c r="G215" s="3"/>
      <c r="H215" s="3"/>
      <c r="I215" s="3"/>
      <c r="J215" s="3"/>
      <c r="K215" s="3"/>
      <c r="L215" s="3"/>
      <c r="M215" s="3"/>
      <c r="N215" s="3"/>
      <c r="O215" s="3"/>
      <c r="P215" s="3"/>
      <c r="Q215" s="3"/>
      <c r="R215" s="3"/>
    </row>
    <row r="216" spans="1:18" ht="12.75" customHeight="1" x14ac:dyDescent="0.2">
      <c r="A216" s="3"/>
      <c r="B216" s="3"/>
      <c r="C216" s="4"/>
      <c r="D216" s="3"/>
      <c r="E216" s="3"/>
      <c r="F216" s="3"/>
      <c r="G216" s="3"/>
      <c r="H216" s="3"/>
      <c r="I216" s="3"/>
      <c r="J216" s="3"/>
      <c r="K216" s="3"/>
      <c r="L216" s="3"/>
      <c r="M216" s="3"/>
      <c r="N216" s="3"/>
      <c r="O216" s="3"/>
      <c r="P216" s="3"/>
      <c r="Q216" s="3"/>
      <c r="R216" s="3"/>
    </row>
    <row r="217" spans="1:18" ht="12.75" customHeight="1" x14ac:dyDescent="0.2">
      <c r="A217" s="3"/>
      <c r="B217" s="3"/>
      <c r="C217" s="4"/>
      <c r="D217" s="3"/>
      <c r="E217" s="3"/>
      <c r="F217" s="3"/>
      <c r="G217" s="3"/>
      <c r="H217" s="3"/>
      <c r="I217" s="3"/>
      <c r="J217" s="3"/>
      <c r="K217" s="3"/>
      <c r="L217" s="3"/>
      <c r="M217" s="3"/>
      <c r="N217" s="3"/>
      <c r="O217" s="3"/>
      <c r="P217" s="3"/>
      <c r="Q217" s="3"/>
      <c r="R217" s="3"/>
    </row>
    <row r="218" spans="1:18" ht="12.75" customHeight="1" x14ac:dyDescent="0.2">
      <c r="A218" s="3"/>
      <c r="B218" s="3"/>
      <c r="C218" s="4"/>
      <c r="D218" s="3"/>
      <c r="E218" s="3"/>
      <c r="F218" s="3"/>
      <c r="G218" s="3"/>
      <c r="H218" s="3"/>
      <c r="I218" s="3"/>
      <c r="J218" s="3"/>
      <c r="K218" s="3"/>
      <c r="L218" s="3"/>
      <c r="M218" s="3"/>
      <c r="N218" s="3"/>
      <c r="O218" s="3"/>
      <c r="P218" s="3"/>
      <c r="Q218" s="3"/>
      <c r="R218" s="3"/>
    </row>
    <row r="219" spans="1:18" ht="12.75" customHeight="1" x14ac:dyDescent="0.2">
      <c r="A219" s="3"/>
      <c r="B219" s="3"/>
      <c r="C219" s="4"/>
      <c r="D219" s="3"/>
      <c r="E219" s="3"/>
      <c r="F219" s="3"/>
      <c r="G219" s="3"/>
      <c r="H219" s="3"/>
      <c r="I219" s="3"/>
      <c r="J219" s="3"/>
      <c r="K219" s="3"/>
      <c r="L219" s="3"/>
      <c r="M219" s="3"/>
      <c r="N219" s="3"/>
      <c r="O219" s="3"/>
      <c r="P219" s="3"/>
      <c r="Q219" s="3"/>
      <c r="R219" s="3"/>
    </row>
    <row r="220" spans="1:18" ht="12.75" customHeight="1" x14ac:dyDescent="0.2">
      <c r="A220" s="3"/>
      <c r="B220" s="3"/>
      <c r="C220" s="4"/>
      <c r="D220" s="3"/>
      <c r="E220" s="3"/>
      <c r="F220" s="3"/>
      <c r="G220" s="3"/>
      <c r="H220" s="3"/>
      <c r="I220" s="3"/>
      <c r="J220" s="3"/>
      <c r="K220" s="3"/>
      <c r="L220" s="3"/>
      <c r="M220" s="3"/>
      <c r="N220" s="3"/>
      <c r="O220" s="3"/>
      <c r="P220" s="3"/>
      <c r="Q220" s="3"/>
      <c r="R220" s="3"/>
    </row>
    <row r="221" spans="1:18" ht="12.75" customHeight="1" x14ac:dyDescent="0.2">
      <c r="A221" s="3"/>
      <c r="B221" s="3"/>
      <c r="C221" s="4"/>
      <c r="D221" s="3"/>
      <c r="E221" s="3"/>
      <c r="F221" s="3"/>
      <c r="G221" s="3"/>
      <c r="H221" s="3"/>
      <c r="I221" s="3"/>
      <c r="J221" s="3"/>
      <c r="K221" s="3"/>
      <c r="L221" s="3"/>
      <c r="M221" s="3"/>
      <c r="N221" s="3"/>
      <c r="O221" s="3"/>
      <c r="P221" s="3"/>
      <c r="Q221" s="3"/>
      <c r="R221" s="3"/>
    </row>
    <row r="222" spans="1:18" ht="12.75" customHeight="1" x14ac:dyDescent="0.2">
      <c r="A222" s="3"/>
      <c r="B222" s="3"/>
      <c r="C222" s="4"/>
      <c r="D222" s="3"/>
      <c r="E222" s="3"/>
      <c r="F222" s="3"/>
      <c r="G222" s="3"/>
      <c r="H222" s="3"/>
      <c r="I222" s="3"/>
      <c r="J222" s="3"/>
      <c r="K222" s="3"/>
      <c r="L222" s="3"/>
      <c r="M222" s="3"/>
      <c r="N222" s="3"/>
      <c r="O222" s="3"/>
      <c r="P222" s="3"/>
      <c r="Q222" s="3"/>
      <c r="R222" s="3"/>
    </row>
    <row r="223" spans="1:18" ht="12.75" customHeight="1" x14ac:dyDescent="0.2">
      <c r="A223" s="3"/>
      <c r="B223" s="3"/>
      <c r="C223" s="4"/>
      <c r="D223" s="3"/>
      <c r="E223" s="3"/>
      <c r="F223" s="3"/>
      <c r="G223" s="3"/>
      <c r="H223" s="3"/>
      <c r="I223" s="3"/>
      <c r="J223" s="3"/>
      <c r="K223" s="3"/>
      <c r="L223" s="3"/>
      <c r="M223" s="3"/>
      <c r="N223" s="3"/>
      <c r="O223" s="3"/>
      <c r="P223" s="3"/>
      <c r="Q223" s="3"/>
      <c r="R223" s="3"/>
    </row>
    <row r="224" spans="1:18" ht="12.75" customHeight="1" x14ac:dyDescent="0.2">
      <c r="A224" s="3"/>
      <c r="B224" s="3"/>
      <c r="C224" s="4"/>
      <c r="D224" s="3"/>
      <c r="E224" s="3"/>
      <c r="F224" s="3"/>
      <c r="G224" s="3"/>
      <c r="H224" s="3"/>
      <c r="I224" s="3"/>
      <c r="J224" s="3"/>
      <c r="K224" s="3"/>
      <c r="L224" s="3"/>
      <c r="M224" s="3"/>
      <c r="N224" s="3"/>
      <c r="O224" s="3"/>
      <c r="P224" s="3"/>
      <c r="Q224" s="3"/>
      <c r="R224" s="3"/>
    </row>
    <row r="225" spans="1:18" ht="12.75" customHeight="1" x14ac:dyDescent="0.2">
      <c r="A225" s="3"/>
      <c r="B225" s="3"/>
      <c r="C225" s="4"/>
      <c r="D225" s="3"/>
      <c r="E225" s="3"/>
      <c r="F225" s="3"/>
      <c r="G225" s="3"/>
      <c r="H225" s="3"/>
      <c r="I225" s="3"/>
      <c r="J225" s="3"/>
      <c r="K225" s="3"/>
      <c r="L225" s="3"/>
      <c r="M225" s="3"/>
      <c r="N225" s="3"/>
      <c r="O225" s="3"/>
      <c r="P225" s="3"/>
      <c r="Q225" s="3"/>
      <c r="R225" s="3"/>
    </row>
    <row r="226" spans="1:18" ht="12.75" customHeight="1" x14ac:dyDescent="0.2">
      <c r="A226" s="3"/>
      <c r="B226" s="3"/>
      <c r="C226" s="4"/>
      <c r="D226" s="3"/>
      <c r="E226" s="3"/>
      <c r="F226" s="3"/>
      <c r="G226" s="3"/>
      <c r="H226" s="3"/>
      <c r="I226" s="3"/>
      <c r="J226" s="3"/>
      <c r="K226" s="3"/>
      <c r="L226" s="3"/>
      <c r="M226" s="3"/>
      <c r="N226" s="3"/>
      <c r="O226" s="3"/>
      <c r="P226" s="3"/>
      <c r="Q226" s="3"/>
      <c r="R226" s="3"/>
    </row>
    <row r="227" spans="1:18" ht="12.75" customHeight="1" x14ac:dyDescent="0.2">
      <c r="A227" s="3"/>
      <c r="B227" s="3"/>
      <c r="C227" s="4"/>
      <c r="D227" s="3"/>
      <c r="E227" s="3"/>
      <c r="F227" s="3"/>
      <c r="G227" s="3"/>
      <c r="H227" s="3"/>
      <c r="I227" s="3"/>
      <c r="J227" s="3"/>
      <c r="K227" s="3"/>
      <c r="L227" s="3"/>
      <c r="M227" s="3"/>
      <c r="N227" s="3"/>
      <c r="O227" s="3"/>
      <c r="P227" s="3"/>
      <c r="Q227" s="3"/>
      <c r="R227" s="3"/>
    </row>
    <row r="228" spans="1:18" ht="12.75" customHeight="1" x14ac:dyDescent="0.2">
      <c r="A228" s="3"/>
      <c r="B228" s="3"/>
      <c r="C228" s="4"/>
      <c r="D228" s="3"/>
      <c r="E228" s="3"/>
      <c r="F228" s="3"/>
      <c r="G228" s="3"/>
      <c r="H228" s="3"/>
      <c r="I228" s="3"/>
      <c r="J228" s="3"/>
      <c r="K228" s="3"/>
      <c r="L228" s="3"/>
      <c r="M228" s="3"/>
      <c r="N228" s="3"/>
      <c r="O228" s="3"/>
      <c r="P228" s="3"/>
      <c r="Q228" s="3"/>
      <c r="R228" s="3"/>
    </row>
    <row r="229" spans="1:18" ht="12.75" customHeight="1" x14ac:dyDescent="0.2">
      <c r="A229" s="3"/>
      <c r="B229" s="3"/>
      <c r="C229" s="4"/>
      <c r="D229" s="3"/>
      <c r="E229" s="3"/>
      <c r="F229" s="3"/>
      <c r="G229" s="3"/>
      <c r="H229" s="3"/>
      <c r="I229" s="3"/>
      <c r="J229" s="3"/>
      <c r="K229" s="3"/>
      <c r="L229" s="3"/>
      <c r="M229" s="3"/>
      <c r="N229" s="3"/>
      <c r="O229" s="3"/>
      <c r="P229" s="3"/>
      <c r="Q229" s="3"/>
      <c r="R229" s="3"/>
    </row>
    <row r="230" spans="1:18" ht="12.75" customHeight="1" x14ac:dyDescent="0.2">
      <c r="A230" s="3"/>
      <c r="B230" s="3"/>
      <c r="C230" s="4"/>
      <c r="D230" s="3"/>
      <c r="E230" s="3"/>
      <c r="F230" s="3"/>
      <c r="G230" s="3"/>
      <c r="H230" s="3"/>
      <c r="I230" s="3"/>
      <c r="J230" s="3"/>
      <c r="K230" s="3"/>
      <c r="L230" s="3"/>
      <c r="M230" s="3"/>
      <c r="N230" s="3"/>
      <c r="O230" s="3"/>
      <c r="P230" s="3"/>
      <c r="Q230" s="3"/>
      <c r="R230" s="3"/>
    </row>
    <row r="231" spans="1:18" ht="12.75" customHeight="1" x14ac:dyDescent="0.2">
      <c r="A231" s="3"/>
      <c r="B231" s="3"/>
      <c r="C231" s="4"/>
      <c r="D231" s="3"/>
      <c r="E231" s="3"/>
      <c r="F231" s="3"/>
      <c r="G231" s="3"/>
      <c r="H231" s="3"/>
      <c r="I231" s="3"/>
      <c r="J231" s="3"/>
      <c r="K231" s="3"/>
      <c r="L231" s="3"/>
      <c r="M231" s="3"/>
      <c r="N231" s="3"/>
      <c r="O231" s="3"/>
      <c r="P231" s="3"/>
      <c r="Q231" s="3"/>
      <c r="R231" s="3"/>
    </row>
    <row r="232" spans="1:18" ht="12.75" customHeight="1" x14ac:dyDescent="0.2">
      <c r="A232" s="3"/>
      <c r="B232" s="3"/>
      <c r="C232" s="4"/>
      <c r="D232" s="3"/>
      <c r="E232" s="3"/>
      <c r="F232" s="3"/>
      <c r="G232" s="3"/>
      <c r="H232" s="3"/>
      <c r="I232" s="3"/>
      <c r="J232" s="3"/>
      <c r="K232" s="3"/>
      <c r="L232" s="3"/>
      <c r="M232" s="3"/>
      <c r="N232" s="3"/>
      <c r="O232" s="3"/>
      <c r="P232" s="3"/>
      <c r="Q232" s="3"/>
      <c r="R232" s="3"/>
    </row>
    <row r="233" spans="1:18" ht="12.75" customHeight="1" x14ac:dyDescent="0.2">
      <c r="A233" s="3"/>
      <c r="B233" s="3"/>
      <c r="C233" s="4"/>
      <c r="D233" s="3"/>
      <c r="E233" s="3"/>
      <c r="F233" s="3"/>
      <c r="G233" s="3"/>
      <c r="H233" s="3"/>
      <c r="I233" s="3"/>
      <c r="J233" s="3"/>
      <c r="K233" s="3"/>
      <c r="L233" s="3"/>
      <c r="M233" s="3"/>
      <c r="N233" s="3"/>
      <c r="O233" s="3"/>
      <c r="P233" s="3"/>
      <c r="Q233" s="3"/>
      <c r="R233" s="3"/>
    </row>
    <row r="234" spans="1:18" ht="12.75" customHeight="1" x14ac:dyDescent="0.2">
      <c r="A234" s="3"/>
      <c r="B234" s="3"/>
      <c r="C234" s="4"/>
      <c r="D234" s="3"/>
      <c r="E234" s="3"/>
      <c r="F234" s="3"/>
      <c r="G234" s="3"/>
      <c r="H234" s="3"/>
      <c r="I234" s="3"/>
      <c r="J234" s="3"/>
      <c r="K234" s="3"/>
      <c r="L234" s="3"/>
      <c r="M234" s="3"/>
      <c r="N234" s="3"/>
      <c r="O234" s="3"/>
      <c r="P234" s="3"/>
      <c r="Q234" s="3"/>
      <c r="R234" s="3"/>
    </row>
    <row r="235" spans="1:18" ht="12.75" customHeight="1" x14ac:dyDescent="0.2">
      <c r="A235" s="3"/>
      <c r="B235" s="3"/>
      <c r="C235" s="4"/>
      <c r="D235" s="3"/>
      <c r="E235" s="3"/>
      <c r="F235" s="3"/>
      <c r="G235" s="3"/>
      <c r="H235" s="3"/>
      <c r="I235" s="3"/>
      <c r="J235" s="3"/>
      <c r="K235" s="3"/>
      <c r="L235" s="3"/>
      <c r="M235" s="3"/>
      <c r="N235" s="3"/>
      <c r="O235" s="3"/>
      <c r="P235" s="3"/>
      <c r="Q235" s="3"/>
      <c r="R235" s="3"/>
    </row>
    <row r="236" spans="1:18" ht="15.75" customHeight="1" x14ac:dyDescent="0.2"/>
    <row r="237" spans="1:18" ht="15.75" customHeight="1" x14ac:dyDescent="0.2"/>
    <row r="238" spans="1:18" ht="15.75" customHeight="1" x14ac:dyDescent="0.2"/>
    <row r="239" spans="1:18" ht="15.75" customHeight="1" x14ac:dyDescent="0.2"/>
    <row r="240" spans="1:1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D13:F13"/>
    <mergeCell ref="A1:C1"/>
    <mergeCell ref="A2:C2"/>
    <mergeCell ref="A3:C3"/>
    <mergeCell ref="A4:C4"/>
    <mergeCell ref="A5:C5"/>
    <mergeCell ref="A6:C6"/>
    <mergeCell ref="D9:F9"/>
    <mergeCell ref="A7:C7"/>
    <mergeCell ref="A10:A11"/>
    <mergeCell ref="B10:B11"/>
    <mergeCell ref="C10:C11"/>
    <mergeCell ref="D10:F10"/>
  </mergeCells>
  <conditionalFormatting sqref="F12">
    <cfRule type="cellIs" dxfId="36" priority="1" operator="equal">
      <formula>"NO"</formula>
    </cfRule>
  </conditionalFormatting>
  <conditionalFormatting sqref="D12">
    <cfRule type="cellIs" dxfId="35" priority="2" operator="equal">
      <formula>"NO"</formula>
    </cfRule>
  </conditionalFormatting>
  <pageMargins left="0.47244094488188981" right="0.47244094488188981" top="0.59055118110236227" bottom="0.59055118110236227" header="0" footer="0"/>
  <pageSetup scale="27"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zoomScale="70" zoomScaleNormal="70" workbookViewId="0">
      <selection activeCell="B18" sqref="B18"/>
    </sheetView>
  </sheetViews>
  <sheetFormatPr baseColWidth="10" defaultColWidth="12.625" defaultRowHeight="15" customHeight="1" x14ac:dyDescent="0.2"/>
  <cols>
    <col min="1" max="1" width="17.125" customWidth="1"/>
    <col min="2" max="2" width="99.25" customWidth="1"/>
    <col min="3" max="3" width="20.25" customWidth="1"/>
    <col min="4" max="4" width="14" customWidth="1"/>
    <col min="5" max="5" width="76.125" customWidth="1"/>
    <col min="6" max="6" width="13.75" customWidth="1"/>
    <col min="7" max="18" width="10" customWidth="1"/>
  </cols>
  <sheetData>
    <row r="1" spans="1:26" ht="12.75" customHeight="1" x14ac:dyDescent="0.2">
      <c r="A1" s="290" t="s">
        <v>6</v>
      </c>
      <c r="B1" s="291"/>
      <c r="C1" s="291"/>
      <c r="D1" s="16"/>
      <c r="E1" s="5"/>
      <c r="F1" s="5"/>
      <c r="G1" s="5"/>
      <c r="H1" s="5"/>
      <c r="I1" s="5"/>
      <c r="J1" s="5"/>
      <c r="K1" s="5"/>
      <c r="L1" s="5"/>
      <c r="M1" s="5"/>
      <c r="N1" s="5"/>
      <c r="O1" s="5"/>
      <c r="P1" s="5"/>
      <c r="Q1" s="5"/>
      <c r="R1" s="5"/>
      <c r="S1" s="30"/>
      <c r="T1" s="30"/>
      <c r="U1" s="30"/>
      <c r="V1" s="30"/>
      <c r="W1" s="30"/>
      <c r="X1" s="30"/>
      <c r="Y1" s="30"/>
      <c r="Z1" s="30"/>
    </row>
    <row r="2" spans="1:26" ht="12.75" customHeight="1" x14ac:dyDescent="0.2">
      <c r="A2" s="290" t="s">
        <v>21</v>
      </c>
      <c r="B2" s="291"/>
      <c r="C2" s="291"/>
      <c r="D2" s="16"/>
      <c r="E2" s="5"/>
      <c r="F2" s="5"/>
      <c r="G2" s="5"/>
      <c r="H2" s="5"/>
      <c r="I2" s="5"/>
      <c r="J2" s="5"/>
      <c r="K2" s="5"/>
      <c r="L2" s="5"/>
      <c r="M2" s="5"/>
      <c r="N2" s="5"/>
      <c r="O2" s="5"/>
      <c r="P2" s="5"/>
      <c r="Q2" s="5"/>
      <c r="R2" s="5"/>
      <c r="S2" s="30"/>
      <c r="T2" s="30"/>
      <c r="U2" s="30"/>
      <c r="V2" s="30"/>
      <c r="W2" s="30"/>
      <c r="X2" s="30"/>
      <c r="Y2" s="30"/>
      <c r="Z2" s="30"/>
    </row>
    <row r="3" spans="1:26" ht="12.75" customHeight="1" x14ac:dyDescent="0.2">
      <c r="A3" s="292"/>
      <c r="B3" s="291"/>
      <c r="C3" s="291"/>
      <c r="D3" s="3"/>
      <c r="E3" s="5"/>
      <c r="F3" s="5"/>
      <c r="G3" s="5"/>
      <c r="H3" s="5"/>
      <c r="I3" s="5"/>
      <c r="J3" s="5"/>
      <c r="K3" s="5"/>
      <c r="L3" s="5"/>
      <c r="M3" s="5"/>
      <c r="N3" s="5"/>
      <c r="O3" s="5"/>
      <c r="P3" s="5"/>
      <c r="Q3" s="5"/>
      <c r="R3" s="5"/>
      <c r="S3" s="30"/>
      <c r="T3" s="30"/>
      <c r="U3" s="30"/>
      <c r="V3" s="30"/>
      <c r="W3" s="30"/>
      <c r="X3" s="30"/>
      <c r="Y3" s="30"/>
      <c r="Z3" s="30"/>
    </row>
    <row r="4" spans="1:26" ht="12.75" customHeight="1" x14ac:dyDescent="0.2">
      <c r="A4" s="290" t="str">
        <f>+'VERIFICACION TECNICA'!A4</f>
        <v>INVITACIÓN VADM N° 043 DEL 04 DE ABRIL DE 2022</v>
      </c>
      <c r="B4" s="291"/>
      <c r="C4" s="291"/>
      <c r="D4" s="16"/>
      <c r="E4" s="5"/>
      <c r="F4" s="5"/>
      <c r="G4" s="5"/>
      <c r="H4" s="5"/>
      <c r="I4" s="5"/>
      <c r="J4" s="5"/>
      <c r="K4" s="5"/>
      <c r="L4" s="5"/>
      <c r="M4" s="5"/>
      <c r="N4" s="5"/>
      <c r="O4" s="5"/>
      <c r="P4" s="5"/>
      <c r="Q4" s="5"/>
      <c r="R4" s="5"/>
      <c r="S4" s="30"/>
      <c r="T4" s="30"/>
      <c r="U4" s="30"/>
      <c r="V4" s="30"/>
      <c r="W4" s="30"/>
      <c r="X4" s="30"/>
      <c r="Y4" s="30"/>
      <c r="Z4" s="30"/>
    </row>
    <row r="5" spans="1:26" ht="78.75" customHeight="1" x14ac:dyDescent="0.2">
      <c r="A5" s="319" t="str">
        <f>+'VERIFICACION TECNICA'!A7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5" s="291"/>
      <c r="C5" s="291"/>
      <c r="D5" s="1"/>
      <c r="E5" s="5"/>
      <c r="F5" s="5"/>
      <c r="G5" s="5"/>
      <c r="H5" s="5"/>
      <c r="I5" s="5"/>
      <c r="J5" s="5"/>
      <c r="K5" s="5"/>
      <c r="L5" s="5"/>
      <c r="M5" s="5"/>
      <c r="N5" s="5"/>
      <c r="O5" s="5"/>
      <c r="P5" s="5"/>
      <c r="Q5" s="5"/>
      <c r="R5" s="5"/>
      <c r="S5" s="30"/>
      <c r="T5" s="30"/>
      <c r="U5" s="30"/>
      <c r="V5" s="30"/>
      <c r="W5" s="30"/>
      <c r="X5" s="30"/>
      <c r="Y5" s="30"/>
      <c r="Z5" s="30"/>
    </row>
    <row r="6" spans="1:26" ht="12.75" customHeight="1" x14ac:dyDescent="0.2">
      <c r="A6" s="319"/>
      <c r="B6" s="291"/>
      <c r="C6" s="291"/>
      <c r="D6" s="1"/>
      <c r="E6" s="5"/>
      <c r="F6" s="5"/>
      <c r="G6" s="5"/>
      <c r="H6" s="5"/>
      <c r="I6" s="5"/>
      <c r="J6" s="5"/>
      <c r="K6" s="5"/>
      <c r="L6" s="5"/>
      <c r="M6" s="5"/>
      <c r="N6" s="5"/>
      <c r="O6" s="5"/>
      <c r="P6" s="5"/>
      <c r="Q6" s="5"/>
      <c r="R6" s="5"/>
      <c r="S6" s="30"/>
      <c r="T6" s="30"/>
      <c r="U6" s="30"/>
      <c r="V6" s="30"/>
      <c r="W6" s="30"/>
      <c r="X6" s="30"/>
      <c r="Y6" s="30"/>
      <c r="Z6" s="30"/>
    </row>
    <row r="7" spans="1:26" ht="12.75" customHeight="1" x14ac:dyDescent="0.2">
      <c r="A7" s="290" t="s">
        <v>71</v>
      </c>
      <c r="B7" s="291"/>
      <c r="C7" s="291"/>
      <c r="D7" s="16"/>
      <c r="E7" s="5"/>
      <c r="F7" s="5"/>
      <c r="G7" s="5"/>
      <c r="H7" s="5"/>
      <c r="I7" s="5"/>
      <c r="J7" s="5"/>
      <c r="K7" s="5"/>
      <c r="L7" s="5"/>
      <c r="M7" s="5"/>
      <c r="N7" s="5"/>
      <c r="O7" s="5"/>
      <c r="P7" s="5"/>
      <c r="Q7" s="5"/>
      <c r="R7" s="5"/>
      <c r="S7" s="30"/>
      <c r="T7" s="30"/>
      <c r="U7" s="30"/>
      <c r="V7" s="30"/>
      <c r="W7" s="30"/>
      <c r="X7" s="30"/>
      <c r="Y7" s="30"/>
      <c r="Z7" s="30"/>
    </row>
    <row r="8" spans="1:26" ht="12.75" customHeight="1" x14ac:dyDescent="0.2">
      <c r="A8" s="100"/>
      <c r="B8" s="100"/>
      <c r="C8" s="101"/>
      <c r="D8" s="100"/>
      <c r="E8" s="100"/>
      <c r="F8" s="100"/>
      <c r="G8" s="3"/>
      <c r="H8" s="3"/>
      <c r="I8" s="3"/>
      <c r="J8" s="3"/>
      <c r="K8" s="3"/>
      <c r="L8" s="3"/>
      <c r="M8" s="3"/>
      <c r="N8" s="3"/>
      <c r="O8" s="3"/>
      <c r="P8" s="3"/>
      <c r="Q8" s="3"/>
      <c r="R8" s="3"/>
      <c r="S8" s="30"/>
      <c r="T8" s="30"/>
      <c r="U8" s="30"/>
      <c r="V8" s="30"/>
      <c r="W8" s="30"/>
      <c r="X8" s="30"/>
      <c r="Y8" s="30"/>
      <c r="Z8" s="30"/>
    </row>
    <row r="9" spans="1:26" ht="12.75" customHeight="1" x14ac:dyDescent="0.2">
      <c r="A9" s="102"/>
      <c r="B9" s="103"/>
      <c r="C9" s="104"/>
      <c r="D9" s="320">
        <v>1</v>
      </c>
      <c r="E9" s="318"/>
      <c r="F9" s="300"/>
      <c r="G9" s="3"/>
      <c r="H9" s="3"/>
      <c r="I9" s="3"/>
      <c r="J9" s="3"/>
      <c r="K9" s="3"/>
      <c r="L9" s="3"/>
      <c r="M9" s="3"/>
      <c r="N9" s="3"/>
      <c r="O9" s="3"/>
      <c r="P9" s="3"/>
      <c r="Q9" s="3"/>
      <c r="R9" s="3"/>
      <c r="S9" s="30"/>
      <c r="T9" s="30"/>
      <c r="U9" s="30"/>
      <c r="V9" s="30"/>
      <c r="W9" s="30"/>
      <c r="X9" s="30"/>
      <c r="Y9" s="30"/>
      <c r="Z9" s="30"/>
    </row>
    <row r="10" spans="1:26" ht="12.75" customHeight="1" x14ac:dyDescent="0.2">
      <c r="A10" s="321" t="s">
        <v>65</v>
      </c>
      <c r="B10" s="322" t="s">
        <v>9</v>
      </c>
      <c r="C10" s="324" t="s">
        <v>66</v>
      </c>
      <c r="D10" s="301" t="str">
        <f>+'VERIFICACION TECNICA'!C10</f>
        <v>NAPOLEON ZAMBRANO ALFONSO</v>
      </c>
      <c r="E10" s="318"/>
      <c r="F10" s="300"/>
      <c r="G10" s="3"/>
      <c r="H10" s="3"/>
      <c r="I10" s="3"/>
      <c r="J10" s="3"/>
      <c r="K10" s="3"/>
      <c r="L10" s="3"/>
      <c r="M10" s="3"/>
      <c r="N10" s="3"/>
      <c r="O10" s="3"/>
      <c r="P10" s="3"/>
      <c r="Q10" s="3"/>
      <c r="R10" s="3"/>
      <c r="S10" s="30"/>
      <c r="T10" s="30"/>
      <c r="U10" s="30"/>
      <c r="V10" s="30"/>
      <c r="W10" s="30"/>
      <c r="X10" s="30"/>
      <c r="Y10" s="30"/>
      <c r="Z10" s="30"/>
    </row>
    <row r="11" spans="1:26" ht="12.75" customHeight="1" x14ac:dyDescent="0.2">
      <c r="A11" s="294"/>
      <c r="B11" s="323"/>
      <c r="C11" s="306"/>
      <c r="D11" s="105" t="s">
        <v>10</v>
      </c>
      <c r="E11" s="106" t="s">
        <v>67</v>
      </c>
      <c r="F11" s="106" t="s">
        <v>68</v>
      </c>
      <c r="G11" s="3"/>
      <c r="H11" s="3"/>
      <c r="I11" s="3"/>
      <c r="J11" s="3"/>
      <c r="K11" s="3"/>
      <c r="L11" s="3"/>
      <c r="M11" s="3"/>
      <c r="N11" s="3"/>
      <c r="O11" s="3"/>
      <c r="P11" s="3"/>
      <c r="Q11" s="3"/>
      <c r="R11" s="3"/>
      <c r="S11" s="30"/>
      <c r="T11" s="30"/>
      <c r="U11" s="30"/>
      <c r="V11" s="30"/>
      <c r="W11" s="30"/>
      <c r="X11" s="30"/>
      <c r="Y11" s="30"/>
      <c r="Z11" s="30"/>
    </row>
    <row r="12" spans="1:26" ht="305.25" customHeight="1" x14ac:dyDescent="0.2">
      <c r="A12" s="107" t="s">
        <v>29</v>
      </c>
      <c r="B12" s="108"/>
      <c r="C12" s="109"/>
      <c r="D12" s="31"/>
      <c r="E12" s="32"/>
      <c r="F12" s="25"/>
      <c r="G12" s="3"/>
      <c r="H12" s="3"/>
      <c r="I12" s="3"/>
      <c r="J12" s="3"/>
      <c r="K12" s="3"/>
      <c r="L12" s="3"/>
      <c r="M12" s="3"/>
      <c r="N12" s="3"/>
      <c r="O12" s="3"/>
      <c r="P12" s="3"/>
      <c r="Q12" s="3"/>
      <c r="R12" s="3"/>
      <c r="S12" s="30"/>
      <c r="T12" s="30"/>
      <c r="U12" s="30"/>
      <c r="V12" s="30"/>
      <c r="W12" s="30"/>
      <c r="X12" s="30"/>
      <c r="Y12" s="30"/>
      <c r="Z12" s="30"/>
    </row>
    <row r="13" spans="1:26" ht="18" customHeight="1" x14ac:dyDescent="0.2">
      <c r="A13" s="110"/>
      <c r="B13" s="111"/>
      <c r="C13" s="112" t="e">
        <f>SUM(C12+#REF!+#REF!)</f>
        <v>#REF!</v>
      </c>
      <c r="D13" s="317" t="e">
        <f>SUM(F12+#REF!+#REF!)</f>
        <v>#REF!</v>
      </c>
      <c r="E13" s="318"/>
      <c r="F13" s="300"/>
      <c r="G13" s="3"/>
      <c r="H13" s="3"/>
      <c r="I13" s="3"/>
      <c r="J13" s="3"/>
      <c r="K13" s="3"/>
      <c r="L13" s="3"/>
      <c r="M13" s="3"/>
      <c r="N13" s="3"/>
      <c r="O13" s="3"/>
      <c r="P13" s="3"/>
      <c r="Q13" s="3"/>
      <c r="R13" s="3"/>
      <c r="S13" s="30"/>
      <c r="T13" s="30"/>
      <c r="U13" s="30"/>
      <c r="V13" s="30"/>
      <c r="W13" s="30"/>
      <c r="X13" s="30"/>
      <c r="Y13" s="30"/>
      <c r="Z13" s="30"/>
    </row>
    <row r="14" spans="1:26" ht="12.75" customHeight="1" x14ac:dyDescent="0.2">
      <c r="A14" s="3"/>
      <c r="B14" s="3"/>
      <c r="C14" s="4"/>
      <c r="D14" s="3"/>
      <c r="E14" s="4"/>
      <c r="F14" s="3"/>
      <c r="G14" s="3"/>
      <c r="H14" s="3"/>
      <c r="I14" s="3"/>
      <c r="J14" s="3"/>
      <c r="K14" s="3"/>
      <c r="L14" s="3"/>
      <c r="M14" s="3"/>
      <c r="N14" s="3"/>
      <c r="O14" s="3"/>
      <c r="P14" s="3"/>
      <c r="Q14" s="3"/>
      <c r="R14" s="3"/>
      <c r="S14" s="30"/>
      <c r="T14" s="30"/>
      <c r="U14" s="30"/>
      <c r="V14" s="30"/>
      <c r="W14" s="30"/>
      <c r="X14" s="30"/>
      <c r="Y14" s="30"/>
      <c r="Z14" s="30"/>
    </row>
    <row r="15" spans="1:26" ht="12.75" customHeight="1" x14ac:dyDescent="0.2">
      <c r="A15" s="3"/>
      <c r="B15" s="43"/>
      <c r="C15" s="7"/>
      <c r="D15" s="43"/>
      <c r="E15" s="3"/>
      <c r="F15" s="3"/>
      <c r="G15" s="3"/>
      <c r="H15" s="3"/>
      <c r="I15" s="3"/>
      <c r="J15" s="3"/>
      <c r="K15" s="3"/>
      <c r="L15" s="3"/>
      <c r="M15" s="3"/>
      <c r="N15" s="3"/>
      <c r="O15" s="3"/>
      <c r="P15" s="3"/>
      <c r="Q15" s="3"/>
      <c r="R15" s="3"/>
      <c r="S15" s="30"/>
      <c r="T15" s="30"/>
      <c r="U15" s="30"/>
      <c r="V15" s="30"/>
      <c r="W15" s="30"/>
      <c r="X15" s="30"/>
      <c r="Y15" s="30"/>
      <c r="Z15" s="30"/>
    </row>
    <row r="16" spans="1:26" ht="12.75" customHeight="1" x14ac:dyDescent="0.2">
      <c r="A16" s="3"/>
      <c r="B16" s="14"/>
      <c r="C16" s="7"/>
      <c r="D16" s="43"/>
      <c r="E16" s="3"/>
      <c r="F16" s="3"/>
      <c r="G16" s="3"/>
      <c r="H16" s="3"/>
      <c r="I16" s="3"/>
      <c r="J16" s="3"/>
      <c r="K16" s="3"/>
      <c r="L16" s="3"/>
      <c r="M16" s="3"/>
      <c r="N16" s="3"/>
      <c r="O16" s="3"/>
      <c r="P16" s="3"/>
      <c r="Q16" s="3"/>
      <c r="R16" s="3"/>
      <c r="S16" s="30"/>
      <c r="T16" s="30"/>
      <c r="U16" s="30"/>
      <c r="V16" s="30"/>
      <c r="W16" s="30"/>
      <c r="X16" s="30"/>
      <c r="Y16" s="30"/>
      <c r="Z16" s="30"/>
    </row>
    <row r="17" spans="1:26" ht="12.75" customHeight="1" x14ac:dyDescent="0.2">
      <c r="A17" s="3"/>
      <c r="B17" s="14"/>
      <c r="C17" s="7"/>
      <c r="D17" s="43"/>
      <c r="E17" s="3"/>
      <c r="F17" s="3"/>
      <c r="G17" s="3"/>
      <c r="H17" s="3"/>
      <c r="I17" s="3"/>
      <c r="J17" s="3"/>
      <c r="K17" s="3"/>
      <c r="L17" s="3"/>
      <c r="M17" s="3"/>
      <c r="N17" s="3"/>
      <c r="O17" s="3"/>
      <c r="P17" s="3"/>
      <c r="Q17" s="3"/>
      <c r="R17" s="3"/>
      <c r="S17" s="30"/>
      <c r="T17" s="30"/>
      <c r="U17" s="30"/>
      <c r="V17" s="30"/>
      <c r="W17" s="30"/>
      <c r="X17" s="30"/>
      <c r="Y17" s="30"/>
      <c r="Z17" s="30"/>
    </row>
    <row r="18" spans="1:26" ht="12.75" customHeight="1" x14ac:dyDescent="0.2">
      <c r="A18" s="3"/>
      <c r="B18" s="14" t="s">
        <v>35</v>
      </c>
      <c r="C18" s="7"/>
      <c r="D18" s="43"/>
      <c r="E18" s="3"/>
      <c r="F18" s="3"/>
      <c r="G18" s="3"/>
      <c r="H18" s="3"/>
      <c r="I18" s="3"/>
      <c r="J18" s="3"/>
      <c r="K18" s="3"/>
      <c r="L18" s="3"/>
      <c r="M18" s="3"/>
      <c r="N18" s="3"/>
      <c r="O18" s="3"/>
      <c r="P18" s="3"/>
      <c r="Q18" s="3"/>
      <c r="R18" s="3"/>
      <c r="S18" s="30"/>
      <c r="T18" s="30"/>
      <c r="U18" s="30"/>
      <c r="V18" s="30"/>
      <c r="W18" s="30"/>
      <c r="X18" s="30"/>
      <c r="Y18" s="30"/>
      <c r="Z18" s="30"/>
    </row>
    <row r="19" spans="1:26" ht="12.75" customHeight="1" x14ac:dyDescent="0.2">
      <c r="A19" s="3"/>
      <c r="B19" s="10"/>
      <c r="C19" s="4"/>
      <c r="D19" s="3"/>
      <c r="E19" s="3"/>
      <c r="F19" s="3"/>
      <c r="G19" s="3"/>
      <c r="H19" s="3"/>
      <c r="I19" s="3"/>
      <c r="J19" s="3"/>
      <c r="K19" s="3"/>
      <c r="L19" s="3"/>
      <c r="M19" s="3"/>
      <c r="N19" s="3"/>
      <c r="O19" s="3"/>
      <c r="P19" s="3"/>
      <c r="Q19" s="3"/>
      <c r="R19" s="3"/>
      <c r="S19" s="30"/>
      <c r="T19" s="30"/>
      <c r="U19" s="30"/>
      <c r="V19" s="30"/>
      <c r="W19" s="30"/>
      <c r="X19" s="30"/>
      <c r="Y19" s="30"/>
      <c r="Z19" s="30"/>
    </row>
    <row r="20" spans="1:26" ht="12.75" customHeight="1" x14ac:dyDescent="0.2">
      <c r="A20" s="15"/>
      <c r="B20" s="11"/>
      <c r="C20" s="14"/>
      <c r="D20" s="34"/>
      <c r="E20" s="34"/>
      <c r="F20" s="14"/>
      <c r="G20" s="5"/>
      <c r="H20" s="5"/>
      <c r="I20" s="5"/>
      <c r="J20" s="5"/>
      <c r="K20" s="5"/>
      <c r="L20" s="5"/>
      <c r="M20" s="5"/>
      <c r="N20" s="5"/>
      <c r="O20" s="5"/>
      <c r="P20" s="5"/>
      <c r="Q20" s="5"/>
      <c r="R20" s="5"/>
      <c r="S20" s="30"/>
      <c r="T20" s="30"/>
      <c r="U20" s="30"/>
      <c r="V20" s="30"/>
      <c r="W20" s="30"/>
      <c r="X20" s="30"/>
      <c r="Y20" s="30"/>
      <c r="Z20" s="30"/>
    </row>
    <row r="21" spans="1:26" ht="12.75" customHeight="1" x14ac:dyDescent="0.2">
      <c r="A21" s="15"/>
      <c r="B21" s="10" t="s">
        <v>36</v>
      </c>
      <c r="C21" s="14"/>
      <c r="D21" s="34"/>
      <c r="E21" s="34"/>
      <c r="F21" s="14"/>
      <c r="G21" s="5"/>
      <c r="H21" s="5"/>
      <c r="I21" s="5"/>
      <c r="J21" s="5"/>
      <c r="K21" s="5"/>
      <c r="L21" s="5"/>
      <c r="M21" s="5"/>
      <c r="N21" s="5"/>
      <c r="O21" s="5"/>
      <c r="P21" s="5"/>
      <c r="Q21" s="5"/>
      <c r="R21" s="5"/>
      <c r="S21" s="30"/>
      <c r="T21" s="30"/>
      <c r="U21" s="30"/>
      <c r="V21" s="30"/>
      <c r="W21" s="30"/>
      <c r="X21" s="30"/>
      <c r="Y21" s="30"/>
      <c r="Z21" s="30"/>
    </row>
    <row r="22" spans="1:26" ht="12.75" customHeight="1" x14ac:dyDescent="0.2">
      <c r="A22" s="15"/>
      <c r="B22" s="37" t="s">
        <v>37</v>
      </c>
      <c r="C22" s="14"/>
      <c r="D22" s="34"/>
      <c r="E22" s="34"/>
      <c r="F22" s="14"/>
      <c r="G22" s="5"/>
      <c r="H22" s="5"/>
      <c r="I22" s="5"/>
      <c r="J22" s="5"/>
      <c r="K22" s="5"/>
      <c r="L22" s="5"/>
      <c r="M22" s="5"/>
      <c r="N22" s="5"/>
      <c r="O22" s="5"/>
      <c r="P22" s="5"/>
      <c r="Q22" s="5"/>
      <c r="R22" s="5"/>
      <c r="S22" s="30"/>
      <c r="T22" s="30"/>
      <c r="U22" s="30"/>
      <c r="V22" s="30"/>
      <c r="W22" s="30"/>
      <c r="X22" s="30"/>
      <c r="Y22" s="30"/>
      <c r="Z22" s="30"/>
    </row>
    <row r="23" spans="1:26" ht="12.75" customHeight="1" x14ac:dyDescent="0.2">
      <c r="A23" s="15"/>
      <c r="B23" s="10"/>
      <c r="C23" s="14"/>
      <c r="D23" s="34"/>
      <c r="E23" s="34"/>
      <c r="F23" s="14"/>
      <c r="G23" s="5"/>
      <c r="H23" s="5"/>
      <c r="I23" s="5"/>
      <c r="J23" s="5"/>
      <c r="K23" s="5"/>
      <c r="L23" s="5"/>
      <c r="M23" s="5"/>
      <c r="N23" s="5"/>
      <c r="O23" s="5"/>
      <c r="P23" s="5"/>
      <c r="Q23" s="5"/>
      <c r="R23" s="5"/>
      <c r="S23" s="30"/>
      <c r="T23" s="30"/>
      <c r="U23" s="30"/>
      <c r="V23" s="30"/>
      <c r="W23" s="30"/>
      <c r="X23" s="30"/>
      <c r="Y23" s="30"/>
      <c r="Z23" s="30"/>
    </row>
    <row r="24" spans="1:26" ht="12.75" customHeight="1" x14ac:dyDescent="0.2">
      <c r="A24" s="15"/>
      <c r="B24" s="10"/>
      <c r="C24" s="14"/>
      <c r="D24" s="34"/>
      <c r="E24" s="34"/>
      <c r="F24" s="14"/>
      <c r="G24" s="5"/>
      <c r="H24" s="5"/>
      <c r="I24" s="5"/>
      <c r="J24" s="5"/>
      <c r="K24" s="5"/>
      <c r="L24" s="5"/>
      <c r="M24" s="5"/>
      <c r="N24" s="5"/>
      <c r="O24" s="5"/>
      <c r="P24" s="5"/>
      <c r="Q24" s="5"/>
      <c r="R24" s="5"/>
      <c r="S24" s="30"/>
      <c r="T24" s="30"/>
      <c r="U24" s="30"/>
      <c r="V24" s="30"/>
      <c r="W24" s="30"/>
      <c r="X24" s="30"/>
      <c r="Y24" s="30"/>
      <c r="Z24" s="30"/>
    </row>
    <row r="25" spans="1:26" ht="12.75" customHeight="1" x14ac:dyDescent="0.2">
      <c r="A25" s="15"/>
      <c r="B25" s="10"/>
      <c r="C25" s="14"/>
      <c r="D25" s="34"/>
      <c r="E25" s="34"/>
      <c r="F25" s="14"/>
      <c r="G25" s="5"/>
      <c r="H25" s="5"/>
      <c r="I25" s="5"/>
      <c r="J25" s="5"/>
      <c r="K25" s="5"/>
      <c r="L25" s="5"/>
      <c r="M25" s="5"/>
      <c r="N25" s="5"/>
      <c r="O25" s="5"/>
      <c r="P25" s="5"/>
      <c r="Q25" s="5"/>
      <c r="R25" s="5"/>
      <c r="S25" s="30"/>
      <c r="T25" s="30"/>
      <c r="U25" s="30"/>
      <c r="V25" s="30"/>
      <c r="W25" s="30"/>
      <c r="X25" s="30"/>
      <c r="Y25" s="30"/>
      <c r="Z25" s="30"/>
    </row>
    <row r="26" spans="1:26" ht="12.75" customHeight="1" x14ac:dyDescent="0.2">
      <c r="A26" s="15"/>
      <c r="B26" s="10"/>
      <c r="C26" s="14"/>
      <c r="D26" s="34"/>
      <c r="E26" s="34"/>
      <c r="F26" s="14"/>
      <c r="G26" s="5"/>
      <c r="H26" s="5"/>
      <c r="I26" s="5"/>
      <c r="J26" s="5"/>
      <c r="K26" s="5"/>
      <c r="L26" s="5"/>
      <c r="M26" s="5"/>
      <c r="N26" s="5"/>
      <c r="O26" s="5"/>
      <c r="P26" s="5"/>
      <c r="Q26" s="5"/>
      <c r="R26" s="5"/>
      <c r="S26" s="30"/>
      <c r="T26" s="30"/>
      <c r="U26" s="30"/>
      <c r="V26" s="30"/>
      <c r="W26" s="30"/>
      <c r="X26" s="30"/>
      <c r="Y26" s="30"/>
      <c r="Z26" s="30"/>
    </row>
    <row r="27" spans="1:26" ht="12.75" customHeight="1" x14ac:dyDescent="0.2">
      <c r="A27" s="15"/>
      <c r="B27" s="10" t="s">
        <v>38</v>
      </c>
      <c r="C27" s="14"/>
      <c r="D27" s="34"/>
      <c r="E27" s="34"/>
      <c r="F27" s="14"/>
      <c r="G27" s="5"/>
      <c r="H27" s="5"/>
      <c r="I27" s="5"/>
      <c r="J27" s="5"/>
      <c r="K27" s="5"/>
      <c r="L27" s="5"/>
      <c r="M27" s="5"/>
      <c r="N27" s="5"/>
      <c r="O27" s="5"/>
      <c r="P27" s="5"/>
      <c r="Q27" s="5"/>
      <c r="R27" s="5"/>
      <c r="S27" s="30"/>
      <c r="T27" s="30"/>
      <c r="U27" s="30"/>
      <c r="V27" s="30"/>
      <c r="W27" s="30"/>
      <c r="X27" s="30"/>
      <c r="Y27" s="30"/>
      <c r="Z27" s="30"/>
    </row>
    <row r="28" spans="1:26" ht="12.75" customHeight="1" x14ac:dyDescent="0.2">
      <c r="A28" s="15"/>
      <c r="B28" s="37" t="s">
        <v>37</v>
      </c>
      <c r="C28" s="14"/>
      <c r="D28" s="34"/>
      <c r="E28" s="34"/>
      <c r="F28" s="14"/>
      <c r="G28" s="5"/>
      <c r="H28" s="5"/>
      <c r="I28" s="5"/>
      <c r="J28" s="5"/>
      <c r="K28" s="5"/>
      <c r="L28" s="5"/>
      <c r="M28" s="5"/>
      <c r="N28" s="5"/>
      <c r="O28" s="5"/>
      <c r="P28" s="5"/>
      <c r="Q28" s="5"/>
      <c r="R28" s="5"/>
      <c r="S28" s="30"/>
      <c r="T28" s="30"/>
      <c r="U28" s="30"/>
      <c r="V28" s="30"/>
      <c r="W28" s="30"/>
      <c r="X28" s="30"/>
      <c r="Y28" s="30"/>
      <c r="Z28" s="30"/>
    </row>
    <row r="29" spans="1:26" ht="12.75" customHeight="1" x14ac:dyDescent="0.2">
      <c r="A29" s="15"/>
      <c r="B29" s="14"/>
      <c r="C29" s="14"/>
      <c r="D29" s="34"/>
      <c r="E29" s="34"/>
      <c r="F29" s="14"/>
      <c r="G29" s="5"/>
      <c r="H29" s="5"/>
      <c r="I29" s="5"/>
      <c r="J29" s="5"/>
      <c r="K29" s="5"/>
      <c r="L29" s="5"/>
      <c r="M29" s="5"/>
      <c r="N29" s="5"/>
      <c r="O29" s="5"/>
      <c r="P29" s="5"/>
      <c r="Q29" s="5"/>
      <c r="R29" s="5"/>
      <c r="S29" s="30"/>
      <c r="T29" s="30"/>
      <c r="U29" s="30"/>
      <c r="V29" s="30"/>
      <c r="W29" s="30"/>
      <c r="X29" s="30"/>
      <c r="Y29" s="30"/>
      <c r="Z29" s="30"/>
    </row>
    <row r="30" spans="1:26" ht="12.75" customHeight="1" x14ac:dyDescent="0.2">
      <c r="A30" s="15"/>
      <c r="B30" s="14"/>
      <c r="C30" s="14"/>
      <c r="D30" s="34"/>
      <c r="E30" s="34"/>
      <c r="F30" s="14"/>
      <c r="G30" s="5"/>
      <c r="H30" s="5"/>
      <c r="I30" s="5"/>
      <c r="J30" s="5"/>
      <c r="K30" s="5"/>
      <c r="L30" s="5"/>
      <c r="M30" s="5"/>
      <c r="N30" s="5"/>
      <c r="O30" s="5"/>
      <c r="P30" s="5"/>
      <c r="Q30" s="5"/>
      <c r="R30" s="5"/>
      <c r="S30" s="30"/>
      <c r="T30" s="30"/>
      <c r="U30" s="30"/>
      <c r="V30" s="30"/>
      <c r="W30" s="30"/>
      <c r="X30" s="30"/>
      <c r="Y30" s="30"/>
      <c r="Z30" s="30"/>
    </row>
    <row r="31" spans="1:26" ht="12.75" customHeight="1" x14ac:dyDescent="0.2">
      <c r="A31" s="10"/>
      <c r="B31" s="14"/>
      <c r="C31" s="8"/>
      <c r="D31" s="9"/>
      <c r="E31" s="14"/>
      <c r="F31" s="14"/>
      <c r="G31" s="3"/>
      <c r="H31" s="3"/>
      <c r="I31" s="3"/>
      <c r="J31" s="3"/>
      <c r="K31" s="3"/>
      <c r="L31" s="3"/>
      <c r="M31" s="3"/>
      <c r="N31" s="3"/>
      <c r="O31" s="3"/>
      <c r="P31" s="3"/>
      <c r="Q31" s="3"/>
      <c r="R31" s="3"/>
      <c r="S31" s="30"/>
      <c r="T31" s="30"/>
      <c r="U31" s="30"/>
      <c r="V31" s="30"/>
      <c r="W31" s="30"/>
      <c r="X31" s="30"/>
      <c r="Y31" s="30"/>
      <c r="Z31" s="30"/>
    </row>
    <row r="32" spans="1:26" ht="12.75" customHeight="1" x14ac:dyDescent="0.2">
      <c r="A32" s="37"/>
      <c r="B32" s="14"/>
      <c r="C32" s="8"/>
      <c r="D32" s="9"/>
      <c r="E32" s="14"/>
      <c r="F32" s="14"/>
      <c r="G32" s="3"/>
      <c r="H32" s="3"/>
      <c r="I32" s="3"/>
      <c r="J32" s="3"/>
      <c r="K32" s="3"/>
      <c r="L32" s="3"/>
      <c r="M32" s="3"/>
      <c r="N32" s="3"/>
      <c r="O32" s="3"/>
      <c r="P32" s="3"/>
      <c r="Q32" s="3"/>
      <c r="R32" s="3"/>
      <c r="S32" s="30"/>
      <c r="T32" s="30"/>
      <c r="U32" s="30"/>
      <c r="V32" s="30"/>
      <c r="W32" s="30"/>
      <c r="X32" s="30"/>
      <c r="Y32" s="30"/>
      <c r="Z32" s="30"/>
    </row>
    <row r="33" spans="1:26" ht="12.75" customHeight="1" x14ac:dyDescent="0.2">
      <c r="A33" s="37"/>
      <c r="B33" s="10" t="s">
        <v>3</v>
      </c>
      <c r="C33" s="8"/>
      <c r="D33" s="9"/>
      <c r="E33" s="14"/>
      <c r="F33" s="14"/>
      <c r="G33" s="3"/>
      <c r="H33" s="3"/>
      <c r="I33" s="3"/>
      <c r="J33" s="3"/>
      <c r="K33" s="3"/>
      <c r="L33" s="3"/>
      <c r="M33" s="3"/>
      <c r="N33" s="3"/>
      <c r="O33" s="3"/>
      <c r="P33" s="3"/>
      <c r="Q33" s="3"/>
      <c r="R33" s="3"/>
      <c r="S33" s="30"/>
      <c r="T33" s="30"/>
      <c r="U33" s="30"/>
      <c r="V33" s="30"/>
      <c r="W33" s="30"/>
      <c r="X33" s="30"/>
      <c r="Y33" s="30"/>
      <c r="Z33" s="30"/>
    </row>
    <row r="34" spans="1:26" ht="12.75" customHeight="1" x14ac:dyDescent="0.2">
      <c r="A34" s="37"/>
      <c r="B34" s="37" t="s">
        <v>20</v>
      </c>
      <c r="C34" s="8"/>
      <c r="D34" s="9"/>
      <c r="E34" s="14"/>
      <c r="F34" s="14"/>
      <c r="G34" s="3"/>
      <c r="H34" s="3"/>
      <c r="I34" s="3"/>
      <c r="J34" s="3"/>
      <c r="K34" s="3"/>
      <c r="L34" s="3"/>
      <c r="M34" s="3"/>
      <c r="N34" s="3"/>
      <c r="O34" s="3"/>
      <c r="P34" s="3"/>
      <c r="Q34" s="3"/>
      <c r="R34" s="3"/>
      <c r="S34" s="30"/>
      <c r="T34" s="30"/>
      <c r="U34" s="30"/>
      <c r="V34" s="30"/>
      <c r="W34" s="30"/>
      <c r="X34" s="30"/>
      <c r="Y34" s="30"/>
      <c r="Z34" s="30"/>
    </row>
    <row r="35" spans="1:26" ht="12.75" customHeight="1" x14ac:dyDescent="0.2">
      <c r="A35" s="15"/>
      <c r="B35" s="37" t="s">
        <v>4</v>
      </c>
      <c r="C35" s="14"/>
      <c r="D35" s="34"/>
      <c r="E35" s="34"/>
      <c r="F35" s="14"/>
      <c r="G35" s="5"/>
      <c r="H35" s="5"/>
      <c r="I35" s="5"/>
      <c r="J35" s="5"/>
      <c r="K35" s="5"/>
      <c r="L35" s="5"/>
      <c r="M35" s="5"/>
      <c r="N35" s="5"/>
      <c r="O35" s="5"/>
      <c r="P35" s="5"/>
      <c r="Q35" s="5"/>
      <c r="R35" s="5"/>
      <c r="S35" s="30"/>
      <c r="T35" s="30"/>
      <c r="U35" s="30"/>
      <c r="V35" s="30"/>
      <c r="W35" s="30"/>
      <c r="X35" s="30"/>
      <c r="Y35" s="30"/>
      <c r="Z35" s="30"/>
    </row>
    <row r="36" spans="1:26" ht="12.75" customHeight="1" x14ac:dyDescent="0.2">
      <c r="A36" s="15"/>
      <c r="B36" s="3"/>
      <c r="C36" s="14"/>
      <c r="D36" s="34"/>
      <c r="E36" s="34"/>
      <c r="F36" s="14"/>
      <c r="G36" s="5"/>
      <c r="H36" s="5"/>
      <c r="I36" s="5"/>
      <c r="J36" s="5"/>
      <c r="K36" s="5"/>
      <c r="L36" s="5"/>
      <c r="M36" s="5"/>
      <c r="N36" s="5"/>
      <c r="O36" s="5"/>
      <c r="P36" s="5"/>
      <c r="Q36" s="5"/>
      <c r="R36" s="5"/>
      <c r="S36" s="30"/>
      <c r="T36" s="30"/>
      <c r="U36" s="30"/>
      <c r="V36" s="30"/>
      <c r="W36" s="30"/>
      <c r="X36" s="30"/>
      <c r="Y36" s="30"/>
      <c r="Z36" s="30"/>
    </row>
    <row r="37" spans="1:26" ht="12.75" customHeight="1" x14ac:dyDescent="0.2">
      <c r="A37" s="37"/>
      <c r="B37" s="3"/>
      <c r="C37" s="8"/>
      <c r="D37" s="37"/>
      <c r="E37" s="14"/>
      <c r="F37" s="14"/>
      <c r="G37" s="3"/>
      <c r="H37" s="3"/>
      <c r="I37" s="3"/>
      <c r="J37" s="3"/>
      <c r="K37" s="3"/>
      <c r="L37" s="3"/>
      <c r="M37" s="3"/>
      <c r="N37" s="3"/>
      <c r="O37" s="3"/>
      <c r="P37" s="3"/>
      <c r="Q37" s="3"/>
      <c r="R37" s="3"/>
      <c r="S37" s="30"/>
      <c r="T37" s="30"/>
      <c r="U37" s="30"/>
      <c r="V37" s="30"/>
      <c r="W37" s="30"/>
      <c r="X37" s="30"/>
      <c r="Y37" s="30"/>
      <c r="Z37" s="30"/>
    </row>
    <row r="38" spans="1:26" ht="12.75" customHeight="1" x14ac:dyDescent="0.2">
      <c r="A38" s="3"/>
      <c r="B38" s="30"/>
      <c r="C38" s="4"/>
      <c r="D38" s="3"/>
      <c r="E38" s="3"/>
      <c r="F38" s="3"/>
      <c r="G38" s="3"/>
      <c r="H38" s="3"/>
      <c r="I38" s="3"/>
      <c r="J38" s="3"/>
      <c r="K38" s="3"/>
      <c r="L38" s="3"/>
      <c r="M38" s="3"/>
      <c r="N38" s="3"/>
      <c r="O38" s="3"/>
      <c r="P38" s="3"/>
      <c r="Q38" s="3"/>
      <c r="R38" s="3"/>
      <c r="S38" s="30"/>
      <c r="T38" s="30"/>
      <c r="U38" s="30"/>
      <c r="V38" s="30"/>
      <c r="W38" s="30"/>
      <c r="X38" s="30"/>
      <c r="Y38" s="30"/>
      <c r="Z38" s="30"/>
    </row>
    <row r="39" spans="1:26" ht="12.75" customHeight="1" x14ac:dyDescent="0.2">
      <c r="A39" s="3"/>
      <c r="B39" s="30"/>
      <c r="C39" s="4"/>
      <c r="D39" s="3"/>
      <c r="E39" s="3"/>
      <c r="F39" s="3"/>
      <c r="G39" s="3"/>
      <c r="H39" s="3"/>
      <c r="I39" s="3"/>
      <c r="J39" s="3"/>
      <c r="K39" s="3"/>
      <c r="L39" s="3"/>
      <c r="M39" s="3"/>
      <c r="N39" s="3"/>
      <c r="O39" s="3"/>
      <c r="P39" s="3"/>
      <c r="Q39" s="3"/>
      <c r="R39" s="3"/>
      <c r="S39" s="30"/>
      <c r="T39" s="30"/>
      <c r="U39" s="30"/>
      <c r="V39" s="30"/>
      <c r="W39" s="30"/>
      <c r="X39" s="30"/>
      <c r="Y39" s="30"/>
      <c r="Z39" s="30"/>
    </row>
    <row r="40" spans="1:26" ht="12.75" customHeight="1" x14ac:dyDescent="0.2">
      <c r="A40" s="3"/>
      <c r="B40" s="30"/>
      <c r="C40" s="4"/>
      <c r="D40" s="3"/>
      <c r="E40" s="3"/>
      <c r="F40" s="3"/>
      <c r="G40" s="3"/>
      <c r="H40" s="3"/>
      <c r="I40" s="3"/>
      <c r="J40" s="3"/>
      <c r="K40" s="3"/>
      <c r="L40" s="3"/>
      <c r="M40" s="3"/>
      <c r="N40" s="3"/>
      <c r="O40" s="3"/>
      <c r="P40" s="3"/>
      <c r="Q40" s="3"/>
      <c r="R40" s="3"/>
      <c r="S40" s="30"/>
      <c r="T40" s="30"/>
      <c r="U40" s="30"/>
      <c r="V40" s="30"/>
      <c r="W40" s="30"/>
      <c r="X40" s="30"/>
      <c r="Y40" s="30"/>
      <c r="Z40" s="30"/>
    </row>
    <row r="41" spans="1:26" ht="12.75" customHeight="1" x14ac:dyDescent="0.2">
      <c r="A41" s="3"/>
      <c r="B41" s="30"/>
      <c r="C41" s="4"/>
      <c r="D41" s="3"/>
      <c r="E41" s="3"/>
      <c r="F41" s="3"/>
      <c r="G41" s="3"/>
      <c r="H41" s="3"/>
      <c r="I41" s="3"/>
      <c r="J41" s="3"/>
      <c r="K41" s="3"/>
      <c r="L41" s="3"/>
      <c r="M41" s="3"/>
      <c r="N41" s="3"/>
      <c r="O41" s="3"/>
      <c r="P41" s="3"/>
      <c r="Q41" s="3"/>
      <c r="R41" s="3"/>
      <c r="S41" s="30"/>
      <c r="T41" s="30"/>
      <c r="U41" s="30"/>
      <c r="V41" s="30"/>
      <c r="W41" s="30"/>
      <c r="X41" s="30"/>
      <c r="Y41" s="30"/>
      <c r="Z41" s="30"/>
    </row>
    <row r="42" spans="1:26" ht="12.75" customHeight="1" x14ac:dyDescent="0.2">
      <c r="A42" s="3"/>
      <c r="B42" s="30"/>
      <c r="C42" s="4"/>
      <c r="D42" s="3"/>
      <c r="E42" s="3"/>
      <c r="F42" s="3"/>
      <c r="G42" s="3"/>
      <c r="H42" s="3"/>
      <c r="I42" s="3"/>
      <c r="J42" s="3"/>
      <c r="K42" s="3"/>
      <c r="L42" s="3"/>
      <c r="M42" s="3"/>
      <c r="N42" s="3"/>
      <c r="O42" s="3"/>
      <c r="P42" s="3"/>
      <c r="Q42" s="3"/>
      <c r="R42" s="3"/>
      <c r="S42" s="30"/>
      <c r="T42" s="30"/>
      <c r="U42" s="30"/>
      <c r="V42" s="30"/>
      <c r="W42" s="30"/>
      <c r="X42" s="30"/>
      <c r="Y42" s="30"/>
      <c r="Z42" s="30"/>
    </row>
    <row r="43" spans="1:26" ht="12.75" customHeight="1" x14ac:dyDescent="0.2">
      <c r="A43" s="3"/>
      <c r="B43" s="3"/>
      <c r="C43" s="4"/>
      <c r="D43" s="3"/>
      <c r="E43" s="3"/>
      <c r="F43" s="3"/>
      <c r="G43" s="3"/>
      <c r="H43" s="3"/>
      <c r="I43" s="3"/>
      <c r="J43" s="3"/>
      <c r="K43" s="3"/>
      <c r="L43" s="3"/>
      <c r="M43" s="3"/>
      <c r="N43" s="3"/>
      <c r="O43" s="3"/>
      <c r="P43" s="3"/>
      <c r="Q43" s="3"/>
      <c r="R43" s="3"/>
      <c r="S43" s="30"/>
      <c r="T43" s="30"/>
      <c r="U43" s="30"/>
      <c r="V43" s="30"/>
      <c r="W43" s="30"/>
      <c r="X43" s="30"/>
      <c r="Y43" s="30"/>
      <c r="Z43" s="30"/>
    </row>
    <row r="44" spans="1:26" ht="12.75" customHeight="1" x14ac:dyDescent="0.2">
      <c r="A44" s="3"/>
      <c r="B44" s="3"/>
      <c r="C44" s="4"/>
      <c r="D44" s="3"/>
      <c r="E44" s="3"/>
      <c r="F44" s="3"/>
      <c r="G44" s="3"/>
      <c r="H44" s="3"/>
      <c r="I44" s="3"/>
      <c r="J44" s="3"/>
      <c r="K44" s="3"/>
      <c r="L44" s="3"/>
      <c r="M44" s="3"/>
      <c r="N44" s="3"/>
      <c r="O44" s="3"/>
      <c r="P44" s="3"/>
      <c r="Q44" s="3"/>
      <c r="R44" s="3"/>
      <c r="S44" s="30"/>
      <c r="T44" s="30"/>
      <c r="U44" s="30"/>
      <c r="V44" s="30"/>
      <c r="W44" s="30"/>
      <c r="X44" s="30"/>
      <c r="Y44" s="30"/>
      <c r="Z44" s="30"/>
    </row>
    <row r="45" spans="1:26" ht="12.75" customHeight="1" x14ac:dyDescent="0.2">
      <c r="A45" s="3"/>
      <c r="B45" s="3"/>
      <c r="C45" s="4"/>
      <c r="D45" s="3"/>
      <c r="E45" s="3"/>
      <c r="F45" s="3"/>
      <c r="G45" s="3"/>
      <c r="H45" s="3"/>
      <c r="I45" s="3"/>
      <c r="J45" s="3"/>
      <c r="K45" s="3"/>
      <c r="L45" s="3"/>
      <c r="M45" s="3"/>
      <c r="N45" s="3"/>
      <c r="O45" s="3"/>
      <c r="P45" s="3"/>
      <c r="Q45" s="3"/>
      <c r="R45" s="3"/>
      <c r="S45" s="30"/>
      <c r="T45" s="30"/>
      <c r="U45" s="30"/>
      <c r="V45" s="30"/>
      <c r="W45" s="30"/>
      <c r="X45" s="30"/>
      <c r="Y45" s="30"/>
      <c r="Z45" s="30"/>
    </row>
    <row r="46" spans="1:26" ht="12.75" customHeight="1" x14ac:dyDescent="0.2">
      <c r="A46" s="3"/>
      <c r="B46" s="3"/>
      <c r="C46" s="4"/>
      <c r="D46" s="3"/>
      <c r="E46" s="3"/>
      <c r="F46" s="3"/>
      <c r="G46" s="3"/>
      <c r="H46" s="3"/>
      <c r="I46" s="3"/>
      <c r="J46" s="3"/>
      <c r="K46" s="3"/>
      <c r="L46" s="3"/>
      <c r="M46" s="3"/>
      <c r="N46" s="3"/>
      <c r="O46" s="3"/>
      <c r="P46" s="3"/>
      <c r="Q46" s="3"/>
      <c r="R46" s="3"/>
      <c r="S46" s="30"/>
      <c r="T46" s="30"/>
      <c r="U46" s="30"/>
      <c r="V46" s="30"/>
      <c r="W46" s="30"/>
      <c r="X46" s="30"/>
      <c r="Y46" s="30"/>
      <c r="Z46" s="30"/>
    </row>
    <row r="47" spans="1:26" ht="12.75" customHeight="1" x14ac:dyDescent="0.2">
      <c r="A47" s="3"/>
      <c r="B47" s="3"/>
      <c r="C47" s="4"/>
      <c r="D47" s="3"/>
      <c r="E47" s="3"/>
      <c r="F47" s="3"/>
      <c r="G47" s="3"/>
      <c r="H47" s="3"/>
      <c r="I47" s="3"/>
      <c r="J47" s="3"/>
      <c r="K47" s="3"/>
      <c r="L47" s="3"/>
      <c r="M47" s="3"/>
      <c r="N47" s="3"/>
      <c r="O47" s="3"/>
      <c r="P47" s="3"/>
      <c r="Q47" s="3"/>
      <c r="R47" s="3"/>
      <c r="S47" s="30"/>
      <c r="T47" s="30"/>
      <c r="U47" s="30"/>
      <c r="V47" s="30"/>
      <c r="W47" s="30"/>
      <c r="X47" s="30"/>
      <c r="Y47" s="30"/>
      <c r="Z47" s="30"/>
    </row>
    <row r="48" spans="1:26" ht="12.75" customHeight="1" x14ac:dyDescent="0.2">
      <c r="A48" s="3"/>
      <c r="B48" s="3"/>
      <c r="C48" s="4"/>
      <c r="D48" s="3"/>
      <c r="E48" s="3"/>
      <c r="F48" s="3"/>
      <c r="G48" s="3"/>
      <c r="H48" s="3"/>
      <c r="I48" s="3"/>
      <c r="J48" s="3"/>
      <c r="K48" s="3"/>
      <c r="L48" s="3"/>
      <c r="M48" s="3"/>
      <c r="N48" s="3"/>
      <c r="O48" s="3"/>
      <c r="P48" s="3"/>
      <c r="Q48" s="3"/>
      <c r="R48" s="3"/>
      <c r="S48" s="30"/>
      <c r="T48" s="30"/>
      <c r="U48" s="30"/>
      <c r="V48" s="30"/>
      <c r="W48" s="30"/>
      <c r="X48" s="30"/>
      <c r="Y48" s="30"/>
      <c r="Z48" s="30"/>
    </row>
    <row r="49" spans="1:26" ht="12.75" customHeight="1" x14ac:dyDescent="0.2">
      <c r="A49" s="3"/>
      <c r="B49" s="3"/>
      <c r="C49" s="4"/>
      <c r="D49" s="3"/>
      <c r="E49" s="3"/>
      <c r="F49" s="3"/>
      <c r="G49" s="3"/>
      <c r="H49" s="3"/>
      <c r="I49" s="3"/>
      <c r="J49" s="3"/>
      <c r="K49" s="3"/>
      <c r="L49" s="3"/>
      <c r="M49" s="3"/>
      <c r="N49" s="3"/>
      <c r="O49" s="3"/>
      <c r="P49" s="3"/>
      <c r="Q49" s="3"/>
      <c r="R49" s="3"/>
      <c r="S49" s="30"/>
      <c r="T49" s="30"/>
      <c r="U49" s="30"/>
      <c r="V49" s="30"/>
      <c r="W49" s="30"/>
      <c r="X49" s="30"/>
      <c r="Y49" s="30"/>
      <c r="Z49" s="30"/>
    </row>
    <row r="50" spans="1:26" ht="12.75" customHeight="1" x14ac:dyDescent="0.2">
      <c r="A50" s="3"/>
      <c r="B50" s="3"/>
      <c r="C50" s="4"/>
      <c r="D50" s="3"/>
      <c r="E50" s="3"/>
      <c r="F50" s="3"/>
      <c r="G50" s="3"/>
      <c r="H50" s="3"/>
      <c r="I50" s="3"/>
      <c r="J50" s="3"/>
      <c r="K50" s="3"/>
      <c r="L50" s="3"/>
      <c r="M50" s="3"/>
      <c r="N50" s="3"/>
      <c r="O50" s="3"/>
      <c r="P50" s="3"/>
      <c r="Q50" s="3"/>
      <c r="R50" s="3"/>
      <c r="S50" s="30"/>
      <c r="T50" s="30"/>
      <c r="U50" s="30"/>
      <c r="V50" s="30"/>
      <c r="W50" s="30"/>
      <c r="X50" s="30"/>
      <c r="Y50" s="30"/>
      <c r="Z50" s="30"/>
    </row>
    <row r="51" spans="1:26" ht="12.75" customHeight="1" x14ac:dyDescent="0.2">
      <c r="A51" s="3"/>
      <c r="B51" s="3"/>
      <c r="C51" s="4"/>
      <c r="D51" s="3"/>
      <c r="E51" s="3"/>
      <c r="F51" s="3"/>
      <c r="G51" s="3"/>
      <c r="H51" s="3"/>
      <c r="I51" s="3"/>
      <c r="J51" s="3"/>
      <c r="K51" s="3"/>
      <c r="L51" s="3"/>
      <c r="M51" s="3"/>
      <c r="N51" s="3"/>
      <c r="O51" s="3"/>
      <c r="P51" s="3"/>
      <c r="Q51" s="3"/>
      <c r="R51" s="3"/>
      <c r="S51" s="30"/>
      <c r="T51" s="30"/>
      <c r="U51" s="30"/>
      <c r="V51" s="30"/>
      <c r="W51" s="30"/>
      <c r="X51" s="30"/>
      <c r="Y51" s="30"/>
      <c r="Z51" s="30"/>
    </row>
    <row r="52" spans="1:26" ht="12.75" customHeight="1" x14ac:dyDescent="0.2">
      <c r="A52" s="3"/>
      <c r="B52" s="3"/>
      <c r="C52" s="4"/>
      <c r="D52" s="3"/>
      <c r="E52" s="3"/>
      <c r="F52" s="3"/>
      <c r="G52" s="3"/>
      <c r="H52" s="3"/>
      <c r="I52" s="3"/>
      <c r="J52" s="3"/>
      <c r="K52" s="3"/>
      <c r="L52" s="3"/>
      <c r="M52" s="3"/>
      <c r="N52" s="3"/>
      <c r="O52" s="3"/>
      <c r="P52" s="3"/>
      <c r="Q52" s="3"/>
      <c r="R52" s="3"/>
      <c r="S52" s="30"/>
      <c r="T52" s="30"/>
      <c r="U52" s="30"/>
      <c r="V52" s="30"/>
      <c r="W52" s="30"/>
      <c r="X52" s="30"/>
      <c r="Y52" s="30"/>
      <c r="Z52" s="30"/>
    </row>
    <row r="53" spans="1:26" ht="12.75" customHeight="1" x14ac:dyDescent="0.2">
      <c r="A53" s="3"/>
      <c r="B53" s="3"/>
      <c r="C53" s="4"/>
      <c r="D53" s="3"/>
      <c r="E53" s="3"/>
      <c r="F53" s="3"/>
      <c r="G53" s="3"/>
      <c r="H53" s="3"/>
      <c r="I53" s="3"/>
      <c r="J53" s="3"/>
      <c r="K53" s="3"/>
      <c r="L53" s="3"/>
      <c r="M53" s="3"/>
      <c r="N53" s="3"/>
      <c r="O53" s="3"/>
      <c r="P53" s="3"/>
      <c r="Q53" s="3"/>
      <c r="R53" s="3"/>
      <c r="S53" s="30"/>
      <c r="T53" s="30"/>
      <c r="U53" s="30"/>
      <c r="V53" s="30"/>
      <c r="W53" s="30"/>
      <c r="X53" s="30"/>
      <c r="Y53" s="30"/>
      <c r="Z53" s="30"/>
    </row>
    <row r="54" spans="1:26" ht="12.75" customHeight="1" x14ac:dyDescent="0.2">
      <c r="A54" s="3"/>
      <c r="B54" s="3"/>
      <c r="C54" s="4"/>
      <c r="D54" s="3"/>
      <c r="E54" s="3"/>
      <c r="F54" s="3"/>
      <c r="G54" s="3"/>
      <c r="H54" s="3"/>
      <c r="I54" s="3"/>
      <c r="J54" s="3"/>
      <c r="K54" s="3"/>
      <c r="L54" s="3"/>
      <c r="M54" s="3"/>
      <c r="N54" s="3"/>
      <c r="O54" s="3"/>
      <c r="P54" s="3"/>
      <c r="Q54" s="3"/>
      <c r="R54" s="3"/>
      <c r="S54" s="30"/>
      <c r="T54" s="30"/>
      <c r="U54" s="30"/>
      <c r="V54" s="30"/>
      <c r="W54" s="30"/>
      <c r="X54" s="30"/>
      <c r="Y54" s="30"/>
      <c r="Z54" s="30"/>
    </row>
    <row r="55" spans="1:26" ht="12.75" customHeight="1" x14ac:dyDescent="0.2">
      <c r="A55" s="3"/>
      <c r="B55" s="3"/>
      <c r="C55" s="4"/>
      <c r="D55" s="3"/>
      <c r="E55" s="3"/>
      <c r="F55" s="3"/>
      <c r="G55" s="3"/>
      <c r="H55" s="3"/>
      <c r="I55" s="3"/>
      <c r="J55" s="3"/>
      <c r="K55" s="3"/>
      <c r="L55" s="3"/>
      <c r="M55" s="3"/>
      <c r="N55" s="3"/>
      <c r="O55" s="3"/>
      <c r="P55" s="3"/>
      <c r="Q55" s="3"/>
      <c r="R55" s="3"/>
      <c r="S55" s="30"/>
      <c r="T55" s="30"/>
      <c r="U55" s="30"/>
      <c r="V55" s="30"/>
      <c r="W55" s="30"/>
      <c r="X55" s="30"/>
      <c r="Y55" s="30"/>
      <c r="Z55" s="30"/>
    </row>
    <row r="56" spans="1:26" ht="12.75" customHeight="1" x14ac:dyDescent="0.2">
      <c r="A56" s="3"/>
      <c r="B56" s="3"/>
      <c r="C56" s="4"/>
      <c r="D56" s="3"/>
      <c r="E56" s="3"/>
      <c r="F56" s="3"/>
      <c r="G56" s="3"/>
      <c r="H56" s="3"/>
      <c r="I56" s="3"/>
      <c r="J56" s="3"/>
      <c r="K56" s="3"/>
      <c r="L56" s="3"/>
      <c r="M56" s="3"/>
      <c r="N56" s="3"/>
      <c r="O56" s="3"/>
      <c r="P56" s="3"/>
      <c r="Q56" s="3"/>
      <c r="R56" s="3"/>
      <c r="S56" s="30"/>
      <c r="T56" s="30"/>
      <c r="U56" s="30"/>
      <c r="V56" s="30"/>
      <c r="W56" s="30"/>
      <c r="X56" s="30"/>
      <c r="Y56" s="30"/>
      <c r="Z56" s="30"/>
    </row>
    <row r="57" spans="1:26" ht="12.75" customHeight="1" x14ac:dyDescent="0.2">
      <c r="A57" s="3"/>
      <c r="B57" s="3"/>
      <c r="C57" s="4"/>
      <c r="D57" s="3"/>
      <c r="E57" s="3"/>
      <c r="F57" s="3"/>
      <c r="G57" s="3"/>
      <c r="H57" s="3"/>
      <c r="I57" s="3"/>
      <c r="J57" s="3"/>
      <c r="K57" s="3"/>
      <c r="L57" s="3"/>
      <c r="M57" s="3"/>
      <c r="N57" s="3"/>
      <c r="O57" s="3"/>
      <c r="P57" s="3"/>
      <c r="Q57" s="3"/>
      <c r="R57" s="3"/>
      <c r="S57" s="30"/>
      <c r="T57" s="30"/>
      <c r="U57" s="30"/>
      <c r="V57" s="30"/>
      <c r="W57" s="30"/>
      <c r="X57" s="30"/>
      <c r="Y57" s="30"/>
      <c r="Z57" s="30"/>
    </row>
    <row r="58" spans="1:26" ht="12.75" customHeight="1" x14ac:dyDescent="0.2">
      <c r="A58" s="3"/>
      <c r="B58" s="3"/>
      <c r="C58" s="4"/>
      <c r="D58" s="3"/>
      <c r="E58" s="3"/>
      <c r="F58" s="3"/>
      <c r="G58" s="3"/>
      <c r="H58" s="3"/>
      <c r="I58" s="3"/>
      <c r="J58" s="3"/>
      <c r="K58" s="3"/>
      <c r="L58" s="3"/>
      <c r="M58" s="3"/>
      <c r="N58" s="3"/>
      <c r="O58" s="3"/>
      <c r="P58" s="3"/>
      <c r="Q58" s="3"/>
      <c r="R58" s="3"/>
      <c r="S58" s="30"/>
      <c r="T58" s="30"/>
      <c r="U58" s="30"/>
      <c r="V58" s="30"/>
      <c r="W58" s="30"/>
      <c r="X58" s="30"/>
      <c r="Y58" s="30"/>
      <c r="Z58" s="30"/>
    </row>
    <row r="59" spans="1:26" ht="12.75" customHeight="1" x14ac:dyDescent="0.2">
      <c r="A59" s="3"/>
      <c r="B59" s="3"/>
      <c r="C59" s="4"/>
      <c r="D59" s="3"/>
      <c r="E59" s="3"/>
      <c r="F59" s="3"/>
      <c r="G59" s="3"/>
      <c r="H59" s="3"/>
      <c r="I59" s="3"/>
      <c r="J59" s="3"/>
      <c r="K59" s="3"/>
      <c r="L59" s="3"/>
      <c r="M59" s="3"/>
      <c r="N59" s="3"/>
      <c r="O59" s="3"/>
      <c r="P59" s="3"/>
      <c r="Q59" s="3"/>
      <c r="R59" s="3"/>
      <c r="S59" s="30"/>
      <c r="T59" s="30"/>
      <c r="U59" s="30"/>
      <c r="V59" s="30"/>
      <c r="W59" s="30"/>
      <c r="X59" s="30"/>
      <c r="Y59" s="30"/>
      <c r="Z59" s="30"/>
    </row>
    <row r="60" spans="1:26" ht="12.75" customHeight="1" x14ac:dyDescent="0.2">
      <c r="A60" s="3"/>
      <c r="B60" s="3"/>
      <c r="C60" s="4"/>
      <c r="D60" s="3"/>
      <c r="E60" s="3"/>
      <c r="F60" s="3"/>
      <c r="G60" s="3"/>
      <c r="H60" s="3"/>
      <c r="I60" s="3"/>
      <c r="J60" s="3"/>
      <c r="K60" s="3"/>
      <c r="L60" s="3"/>
      <c r="M60" s="3"/>
      <c r="N60" s="3"/>
      <c r="O60" s="3"/>
      <c r="P60" s="3"/>
      <c r="Q60" s="3"/>
      <c r="R60" s="3"/>
      <c r="S60" s="30"/>
      <c r="T60" s="30"/>
      <c r="U60" s="30"/>
      <c r="V60" s="30"/>
      <c r="W60" s="30"/>
      <c r="X60" s="30"/>
      <c r="Y60" s="30"/>
      <c r="Z60" s="30"/>
    </row>
    <row r="61" spans="1:26" ht="12.75" customHeight="1" x14ac:dyDescent="0.2">
      <c r="A61" s="3"/>
      <c r="B61" s="3"/>
      <c r="C61" s="4"/>
      <c r="D61" s="3"/>
      <c r="E61" s="3"/>
      <c r="F61" s="3"/>
      <c r="G61" s="3"/>
      <c r="H61" s="3"/>
      <c r="I61" s="3"/>
      <c r="J61" s="3"/>
      <c r="K61" s="3"/>
      <c r="L61" s="3"/>
      <c r="M61" s="3"/>
      <c r="N61" s="3"/>
      <c r="O61" s="3"/>
      <c r="P61" s="3"/>
      <c r="Q61" s="3"/>
      <c r="R61" s="3"/>
      <c r="S61" s="30"/>
      <c r="T61" s="30"/>
      <c r="U61" s="30"/>
      <c r="V61" s="30"/>
      <c r="W61" s="30"/>
      <c r="X61" s="30"/>
      <c r="Y61" s="30"/>
      <c r="Z61" s="30"/>
    </row>
    <row r="62" spans="1:26" ht="12.75" customHeight="1" x14ac:dyDescent="0.2">
      <c r="A62" s="3"/>
      <c r="B62" s="3"/>
      <c r="C62" s="4"/>
      <c r="D62" s="3"/>
      <c r="E62" s="3"/>
      <c r="F62" s="3"/>
      <c r="G62" s="3"/>
      <c r="H62" s="3"/>
      <c r="I62" s="3"/>
      <c r="J62" s="3"/>
      <c r="K62" s="3"/>
      <c r="L62" s="3"/>
      <c r="M62" s="3"/>
      <c r="N62" s="3"/>
      <c r="O62" s="3"/>
      <c r="P62" s="3"/>
      <c r="Q62" s="3"/>
      <c r="R62" s="3"/>
      <c r="S62" s="30"/>
      <c r="T62" s="30"/>
      <c r="U62" s="30"/>
      <c r="V62" s="30"/>
      <c r="W62" s="30"/>
      <c r="X62" s="30"/>
      <c r="Y62" s="30"/>
      <c r="Z62" s="30"/>
    </row>
    <row r="63" spans="1:26" ht="12.75" customHeight="1" x14ac:dyDescent="0.2">
      <c r="A63" s="3"/>
      <c r="B63" s="3"/>
      <c r="C63" s="4"/>
      <c r="D63" s="3"/>
      <c r="E63" s="3"/>
      <c r="F63" s="3"/>
      <c r="G63" s="3"/>
      <c r="H63" s="3"/>
      <c r="I63" s="3"/>
      <c r="J63" s="3"/>
      <c r="K63" s="3"/>
      <c r="L63" s="3"/>
      <c r="M63" s="3"/>
      <c r="N63" s="3"/>
      <c r="O63" s="3"/>
      <c r="P63" s="3"/>
      <c r="Q63" s="3"/>
      <c r="R63" s="3"/>
      <c r="S63" s="30"/>
      <c r="T63" s="30"/>
      <c r="U63" s="30"/>
      <c r="V63" s="30"/>
      <c r="W63" s="30"/>
      <c r="X63" s="30"/>
      <c r="Y63" s="30"/>
      <c r="Z63" s="30"/>
    </row>
    <row r="64" spans="1:26" ht="12.75" customHeight="1" x14ac:dyDescent="0.2">
      <c r="A64" s="3"/>
      <c r="B64" s="3"/>
      <c r="C64" s="4"/>
      <c r="D64" s="3"/>
      <c r="E64" s="3"/>
      <c r="F64" s="3"/>
      <c r="G64" s="3"/>
      <c r="H64" s="3"/>
      <c r="I64" s="3"/>
      <c r="J64" s="3"/>
      <c r="K64" s="3"/>
      <c r="L64" s="3"/>
      <c r="M64" s="3"/>
      <c r="N64" s="3"/>
      <c r="O64" s="3"/>
      <c r="P64" s="3"/>
      <c r="Q64" s="3"/>
      <c r="R64" s="3"/>
      <c r="S64" s="30"/>
      <c r="T64" s="30"/>
      <c r="U64" s="30"/>
      <c r="V64" s="30"/>
      <c r="W64" s="30"/>
      <c r="X64" s="30"/>
      <c r="Y64" s="30"/>
      <c r="Z64" s="30"/>
    </row>
    <row r="65" spans="1:26" ht="12.75" customHeight="1" x14ac:dyDescent="0.2">
      <c r="A65" s="3"/>
      <c r="B65" s="3"/>
      <c r="C65" s="4"/>
      <c r="D65" s="3"/>
      <c r="E65" s="3"/>
      <c r="F65" s="3"/>
      <c r="G65" s="3"/>
      <c r="H65" s="3"/>
      <c r="I65" s="3"/>
      <c r="J65" s="3"/>
      <c r="K65" s="3"/>
      <c r="L65" s="3"/>
      <c r="M65" s="3"/>
      <c r="N65" s="3"/>
      <c r="O65" s="3"/>
      <c r="P65" s="3"/>
      <c r="Q65" s="3"/>
      <c r="R65" s="3"/>
      <c r="S65" s="30"/>
      <c r="T65" s="30"/>
      <c r="U65" s="30"/>
      <c r="V65" s="30"/>
      <c r="W65" s="30"/>
      <c r="X65" s="30"/>
      <c r="Y65" s="30"/>
      <c r="Z65" s="30"/>
    </row>
    <row r="66" spans="1:26" ht="12.75" customHeight="1" x14ac:dyDescent="0.2">
      <c r="A66" s="3"/>
      <c r="B66" s="3"/>
      <c r="C66" s="4"/>
      <c r="D66" s="3"/>
      <c r="E66" s="3"/>
      <c r="F66" s="3"/>
      <c r="G66" s="3"/>
      <c r="H66" s="3"/>
      <c r="I66" s="3"/>
      <c r="J66" s="3"/>
      <c r="K66" s="3"/>
      <c r="L66" s="3"/>
      <c r="M66" s="3"/>
      <c r="N66" s="3"/>
      <c r="O66" s="3"/>
      <c r="P66" s="3"/>
      <c r="Q66" s="3"/>
      <c r="R66" s="3"/>
      <c r="S66" s="30"/>
      <c r="T66" s="30"/>
      <c r="U66" s="30"/>
      <c r="V66" s="30"/>
      <c r="W66" s="30"/>
      <c r="X66" s="30"/>
      <c r="Y66" s="30"/>
      <c r="Z66" s="30"/>
    </row>
    <row r="67" spans="1:26" ht="12.75" customHeight="1" x14ac:dyDescent="0.2">
      <c r="A67" s="3"/>
      <c r="B67" s="3"/>
      <c r="C67" s="4"/>
      <c r="D67" s="3"/>
      <c r="E67" s="3"/>
      <c r="F67" s="3"/>
      <c r="G67" s="3"/>
      <c r="H67" s="3"/>
      <c r="I67" s="3"/>
      <c r="J67" s="3"/>
      <c r="K67" s="3"/>
      <c r="L67" s="3"/>
      <c r="M67" s="3"/>
      <c r="N67" s="3"/>
      <c r="O67" s="3"/>
      <c r="P67" s="3"/>
      <c r="Q67" s="3"/>
      <c r="R67" s="3"/>
      <c r="S67" s="30"/>
      <c r="T67" s="30"/>
      <c r="U67" s="30"/>
      <c r="V67" s="30"/>
      <c r="W67" s="30"/>
      <c r="X67" s="30"/>
      <c r="Y67" s="30"/>
      <c r="Z67" s="30"/>
    </row>
    <row r="68" spans="1:26" ht="12.75" customHeight="1" x14ac:dyDescent="0.2">
      <c r="A68" s="3"/>
      <c r="B68" s="3"/>
      <c r="C68" s="4"/>
      <c r="D68" s="3"/>
      <c r="E68" s="3"/>
      <c r="F68" s="3"/>
      <c r="G68" s="3"/>
      <c r="H68" s="3"/>
      <c r="I68" s="3"/>
      <c r="J68" s="3"/>
      <c r="K68" s="3"/>
      <c r="L68" s="3"/>
      <c r="M68" s="3"/>
      <c r="N68" s="3"/>
      <c r="O68" s="3"/>
      <c r="P68" s="3"/>
      <c r="Q68" s="3"/>
      <c r="R68" s="3"/>
      <c r="S68" s="30"/>
      <c r="T68" s="30"/>
      <c r="U68" s="30"/>
      <c r="V68" s="30"/>
      <c r="W68" s="30"/>
      <c r="X68" s="30"/>
      <c r="Y68" s="30"/>
      <c r="Z68" s="30"/>
    </row>
    <row r="69" spans="1:26" ht="12.75" customHeight="1" x14ac:dyDescent="0.2">
      <c r="A69" s="3"/>
      <c r="B69" s="3"/>
      <c r="C69" s="4"/>
      <c r="D69" s="3"/>
      <c r="E69" s="3"/>
      <c r="F69" s="3"/>
      <c r="G69" s="3"/>
      <c r="H69" s="3"/>
      <c r="I69" s="3"/>
      <c r="J69" s="3"/>
      <c r="K69" s="3"/>
      <c r="L69" s="3"/>
      <c r="M69" s="3"/>
      <c r="N69" s="3"/>
      <c r="O69" s="3"/>
      <c r="P69" s="3"/>
      <c r="Q69" s="3"/>
      <c r="R69" s="3"/>
      <c r="S69" s="30"/>
      <c r="T69" s="30"/>
      <c r="U69" s="30"/>
      <c r="V69" s="30"/>
      <c r="W69" s="30"/>
      <c r="X69" s="30"/>
      <c r="Y69" s="30"/>
      <c r="Z69" s="30"/>
    </row>
    <row r="70" spans="1:26" ht="12.75" customHeight="1" x14ac:dyDescent="0.2">
      <c r="A70" s="3"/>
      <c r="B70" s="3"/>
      <c r="C70" s="4"/>
      <c r="D70" s="3"/>
      <c r="E70" s="3"/>
      <c r="F70" s="3"/>
      <c r="G70" s="3"/>
      <c r="H70" s="3"/>
      <c r="I70" s="3"/>
      <c r="J70" s="3"/>
      <c r="K70" s="3"/>
      <c r="L70" s="3"/>
      <c r="M70" s="3"/>
      <c r="N70" s="3"/>
      <c r="O70" s="3"/>
      <c r="P70" s="3"/>
      <c r="Q70" s="3"/>
      <c r="R70" s="3"/>
      <c r="S70" s="30"/>
      <c r="T70" s="30"/>
      <c r="U70" s="30"/>
      <c r="V70" s="30"/>
      <c r="W70" s="30"/>
      <c r="X70" s="30"/>
      <c r="Y70" s="30"/>
      <c r="Z70" s="30"/>
    </row>
    <row r="71" spans="1:26" ht="12.75" customHeight="1" x14ac:dyDescent="0.2">
      <c r="A71" s="3"/>
      <c r="B71" s="3"/>
      <c r="C71" s="4"/>
      <c r="D71" s="3"/>
      <c r="E71" s="3"/>
      <c r="F71" s="3"/>
      <c r="G71" s="3"/>
      <c r="H71" s="3"/>
      <c r="I71" s="3"/>
      <c r="J71" s="3"/>
      <c r="K71" s="3"/>
      <c r="L71" s="3"/>
      <c r="M71" s="3"/>
      <c r="N71" s="3"/>
      <c r="O71" s="3"/>
      <c r="P71" s="3"/>
      <c r="Q71" s="3"/>
      <c r="R71" s="3"/>
      <c r="S71" s="30"/>
      <c r="T71" s="30"/>
      <c r="U71" s="30"/>
      <c r="V71" s="30"/>
      <c r="W71" s="30"/>
      <c r="X71" s="30"/>
      <c r="Y71" s="30"/>
      <c r="Z71" s="30"/>
    </row>
    <row r="72" spans="1:26" ht="12.75" customHeight="1" x14ac:dyDescent="0.2">
      <c r="A72" s="3"/>
      <c r="B72" s="3"/>
      <c r="C72" s="4"/>
      <c r="D72" s="3"/>
      <c r="E72" s="3"/>
      <c r="F72" s="3"/>
      <c r="G72" s="3"/>
      <c r="H72" s="3"/>
      <c r="I72" s="3"/>
      <c r="J72" s="3"/>
      <c r="K72" s="3"/>
      <c r="L72" s="3"/>
      <c r="M72" s="3"/>
      <c r="N72" s="3"/>
      <c r="O72" s="3"/>
      <c r="P72" s="3"/>
      <c r="Q72" s="3"/>
      <c r="R72" s="3"/>
      <c r="S72" s="30"/>
      <c r="T72" s="30"/>
      <c r="U72" s="30"/>
      <c r="V72" s="30"/>
      <c r="W72" s="30"/>
      <c r="X72" s="30"/>
      <c r="Y72" s="30"/>
      <c r="Z72" s="30"/>
    </row>
    <row r="73" spans="1:26" ht="12.75" customHeight="1" x14ac:dyDescent="0.2">
      <c r="A73" s="3"/>
      <c r="B73" s="3"/>
      <c r="C73" s="4"/>
      <c r="D73" s="3"/>
      <c r="E73" s="3"/>
      <c r="F73" s="3"/>
      <c r="G73" s="3"/>
      <c r="H73" s="3"/>
      <c r="I73" s="3"/>
      <c r="J73" s="3"/>
      <c r="K73" s="3"/>
      <c r="L73" s="3"/>
      <c r="M73" s="3"/>
      <c r="N73" s="3"/>
      <c r="O73" s="3"/>
      <c r="P73" s="3"/>
      <c r="Q73" s="3"/>
      <c r="R73" s="3"/>
      <c r="S73" s="30"/>
      <c r="T73" s="30"/>
      <c r="U73" s="30"/>
      <c r="V73" s="30"/>
      <c r="W73" s="30"/>
      <c r="X73" s="30"/>
      <c r="Y73" s="30"/>
      <c r="Z73" s="30"/>
    </row>
    <row r="74" spans="1:26" ht="12.75" customHeight="1" x14ac:dyDescent="0.2">
      <c r="A74" s="3"/>
      <c r="B74" s="3"/>
      <c r="C74" s="4"/>
      <c r="D74" s="3"/>
      <c r="E74" s="3"/>
      <c r="F74" s="3"/>
      <c r="G74" s="3"/>
      <c r="H74" s="3"/>
      <c r="I74" s="3"/>
      <c r="J74" s="3"/>
      <c r="K74" s="3"/>
      <c r="L74" s="3"/>
      <c r="M74" s="3"/>
      <c r="N74" s="3"/>
      <c r="O74" s="3"/>
      <c r="P74" s="3"/>
      <c r="Q74" s="3"/>
      <c r="R74" s="3"/>
      <c r="S74" s="30"/>
      <c r="T74" s="30"/>
      <c r="U74" s="30"/>
      <c r="V74" s="30"/>
      <c r="W74" s="30"/>
      <c r="X74" s="30"/>
      <c r="Y74" s="30"/>
      <c r="Z74" s="30"/>
    </row>
    <row r="75" spans="1:26" ht="12.75" customHeight="1" x14ac:dyDescent="0.2">
      <c r="A75" s="3"/>
      <c r="B75" s="3"/>
      <c r="C75" s="4"/>
      <c r="D75" s="3"/>
      <c r="E75" s="3"/>
      <c r="F75" s="3"/>
      <c r="G75" s="3"/>
      <c r="H75" s="3"/>
      <c r="I75" s="3"/>
      <c r="J75" s="3"/>
      <c r="K75" s="3"/>
      <c r="L75" s="3"/>
      <c r="M75" s="3"/>
      <c r="N75" s="3"/>
      <c r="O75" s="3"/>
      <c r="P75" s="3"/>
      <c r="Q75" s="3"/>
      <c r="R75" s="3"/>
      <c r="S75" s="30"/>
      <c r="T75" s="30"/>
      <c r="U75" s="30"/>
      <c r="V75" s="30"/>
      <c r="W75" s="30"/>
      <c r="X75" s="30"/>
      <c r="Y75" s="30"/>
      <c r="Z75" s="30"/>
    </row>
    <row r="76" spans="1:26" ht="12.75" customHeight="1" x14ac:dyDescent="0.2">
      <c r="A76" s="3"/>
      <c r="B76" s="3"/>
      <c r="C76" s="4"/>
      <c r="D76" s="3"/>
      <c r="E76" s="3"/>
      <c r="F76" s="3"/>
      <c r="G76" s="3"/>
      <c r="H76" s="3"/>
      <c r="I76" s="3"/>
      <c r="J76" s="3"/>
      <c r="K76" s="3"/>
      <c r="L76" s="3"/>
      <c r="M76" s="3"/>
      <c r="N76" s="3"/>
      <c r="O76" s="3"/>
      <c r="P76" s="3"/>
      <c r="Q76" s="3"/>
      <c r="R76" s="3"/>
      <c r="S76" s="30"/>
      <c r="T76" s="30"/>
      <c r="U76" s="30"/>
      <c r="V76" s="30"/>
      <c r="W76" s="30"/>
      <c r="X76" s="30"/>
      <c r="Y76" s="30"/>
      <c r="Z76" s="30"/>
    </row>
    <row r="77" spans="1:26" ht="12.75" customHeight="1" x14ac:dyDescent="0.2">
      <c r="A77" s="3"/>
      <c r="B77" s="3"/>
      <c r="C77" s="4"/>
      <c r="D77" s="3"/>
      <c r="E77" s="3"/>
      <c r="F77" s="3"/>
      <c r="G77" s="3"/>
      <c r="H77" s="3"/>
      <c r="I77" s="3"/>
      <c r="J77" s="3"/>
      <c r="K77" s="3"/>
      <c r="L77" s="3"/>
      <c r="M77" s="3"/>
      <c r="N77" s="3"/>
      <c r="O77" s="3"/>
      <c r="P77" s="3"/>
      <c r="Q77" s="3"/>
      <c r="R77" s="3"/>
      <c r="S77" s="30"/>
      <c r="T77" s="30"/>
      <c r="U77" s="30"/>
      <c r="V77" s="30"/>
      <c r="W77" s="30"/>
      <c r="X77" s="30"/>
      <c r="Y77" s="30"/>
      <c r="Z77" s="30"/>
    </row>
    <row r="78" spans="1:26" ht="12.75" customHeight="1" x14ac:dyDescent="0.2">
      <c r="A78" s="3"/>
      <c r="B78" s="3"/>
      <c r="C78" s="4"/>
      <c r="D78" s="3"/>
      <c r="E78" s="3"/>
      <c r="F78" s="3"/>
      <c r="G78" s="3"/>
      <c r="H78" s="3"/>
      <c r="I78" s="3"/>
      <c r="J78" s="3"/>
      <c r="K78" s="3"/>
      <c r="L78" s="3"/>
      <c r="M78" s="3"/>
      <c r="N78" s="3"/>
      <c r="O78" s="3"/>
      <c r="P78" s="3"/>
      <c r="Q78" s="3"/>
      <c r="R78" s="3"/>
      <c r="S78" s="30"/>
      <c r="T78" s="30"/>
      <c r="U78" s="30"/>
      <c r="V78" s="30"/>
      <c r="W78" s="30"/>
      <c r="X78" s="30"/>
      <c r="Y78" s="30"/>
      <c r="Z78" s="30"/>
    </row>
    <row r="79" spans="1:26" ht="12.75" customHeight="1" x14ac:dyDescent="0.2">
      <c r="A79" s="3"/>
      <c r="B79" s="3"/>
      <c r="C79" s="4"/>
      <c r="D79" s="3"/>
      <c r="E79" s="3"/>
      <c r="F79" s="3"/>
      <c r="G79" s="3"/>
      <c r="H79" s="3"/>
      <c r="I79" s="3"/>
      <c r="J79" s="3"/>
      <c r="K79" s="3"/>
      <c r="L79" s="3"/>
      <c r="M79" s="3"/>
      <c r="N79" s="3"/>
      <c r="O79" s="3"/>
      <c r="P79" s="3"/>
      <c r="Q79" s="3"/>
      <c r="R79" s="3"/>
      <c r="S79" s="30"/>
      <c r="T79" s="30"/>
      <c r="U79" s="30"/>
      <c r="V79" s="30"/>
      <c r="W79" s="30"/>
      <c r="X79" s="30"/>
      <c r="Y79" s="30"/>
      <c r="Z79" s="30"/>
    </row>
    <row r="80" spans="1:26" ht="12.75" customHeight="1" x14ac:dyDescent="0.2">
      <c r="A80" s="3"/>
      <c r="B80" s="3"/>
      <c r="C80" s="4"/>
      <c r="D80" s="3"/>
      <c r="E80" s="3"/>
      <c r="F80" s="3"/>
      <c r="G80" s="3"/>
      <c r="H80" s="3"/>
      <c r="I80" s="3"/>
      <c r="J80" s="3"/>
      <c r="K80" s="3"/>
      <c r="L80" s="3"/>
      <c r="M80" s="3"/>
      <c r="N80" s="3"/>
      <c r="O80" s="3"/>
      <c r="P80" s="3"/>
      <c r="Q80" s="3"/>
      <c r="R80" s="3"/>
      <c r="S80" s="30"/>
      <c r="T80" s="30"/>
      <c r="U80" s="30"/>
      <c r="V80" s="30"/>
      <c r="W80" s="30"/>
      <c r="X80" s="30"/>
      <c r="Y80" s="30"/>
      <c r="Z80" s="30"/>
    </row>
    <row r="81" spans="1:26" ht="12.75" customHeight="1" x14ac:dyDescent="0.2">
      <c r="A81" s="3"/>
      <c r="B81" s="3"/>
      <c r="C81" s="4"/>
      <c r="D81" s="3"/>
      <c r="E81" s="3"/>
      <c r="F81" s="3"/>
      <c r="G81" s="3"/>
      <c r="H81" s="3"/>
      <c r="I81" s="3"/>
      <c r="J81" s="3"/>
      <c r="K81" s="3"/>
      <c r="L81" s="3"/>
      <c r="M81" s="3"/>
      <c r="N81" s="3"/>
      <c r="O81" s="3"/>
      <c r="P81" s="3"/>
      <c r="Q81" s="3"/>
      <c r="R81" s="3"/>
      <c r="S81" s="30"/>
      <c r="T81" s="30"/>
      <c r="U81" s="30"/>
      <c r="V81" s="30"/>
      <c r="W81" s="30"/>
      <c r="X81" s="30"/>
      <c r="Y81" s="30"/>
      <c r="Z81" s="30"/>
    </row>
    <row r="82" spans="1:26" ht="12.75" customHeight="1" x14ac:dyDescent="0.2">
      <c r="A82" s="3"/>
      <c r="B82" s="3"/>
      <c r="C82" s="4"/>
      <c r="D82" s="3"/>
      <c r="E82" s="3"/>
      <c r="F82" s="3"/>
      <c r="G82" s="3"/>
      <c r="H82" s="3"/>
      <c r="I82" s="3"/>
      <c r="J82" s="3"/>
      <c r="K82" s="3"/>
      <c r="L82" s="3"/>
      <c r="M82" s="3"/>
      <c r="N82" s="3"/>
      <c r="O82" s="3"/>
      <c r="P82" s="3"/>
      <c r="Q82" s="3"/>
      <c r="R82" s="3"/>
      <c r="S82" s="30"/>
      <c r="T82" s="30"/>
      <c r="U82" s="30"/>
      <c r="V82" s="30"/>
      <c r="W82" s="30"/>
      <c r="X82" s="30"/>
      <c r="Y82" s="30"/>
      <c r="Z82" s="30"/>
    </row>
    <row r="83" spans="1:26" ht="12.75" customHeight="1" x14ac:dyDescent="0.2">
      <c r="A83" s="3"/>
      <c r="B83" s="3"/>
      <c r="C83" s="4"/>
      <c r="D83" s="3"/>
      <c r="E83" s="3"/>
      <c r="F83" s="3"/>
      <c r="G83" s="3"/>
      <c r="H83" s="3"/>
      <c r="I83" s="3"/>
      <c r="J83" s="3"/>
      <c r="K83" s="3"/>
      <c r="L83" s="3"/>
      <c r="M83" s="3"/>
      <c r="N83" s="3"/>
      <c r="O83" s="3"/>
      <c r="P83" s="3"/>
      <c r="Q83" s="3"/>
      <c r="R83" s="3"/>
      <c r="S83" s="30"/>
      <c r="T83" s="30"/>
      <c r="U83" s="30"/>
      <c r="V83" s="30"/>
      <c r="W83" s="30"/>
      <c r="X83" s="30"/>
      <c r="Y83" s="30"/>
      <c r="Z83" s="30"/>
    </row>
    <row r="84" spans="1:26" ht="12.75" customHeight="1" x14ac:dyDescent="0.2">
      <c r="A84" s="3"/>
      <c r="B84" s="3"/>
      <c r="C84" s="4"/>
      <c r="D84" s="3"/>
      <c r="E84" s="3"/>
      <c r="F84" s="3"/>
      <c r="G84" s="3"/>
      <c r="H84" s="3"/>
      <c r="I84" s="3"/>
      <c r="J84" s="3"/>
      <c r="K84" s="3"/>
      <c r="L84" s="3"/>
      <c r="M84" s="3"/>
      <c r="N84" s="3"/>
      <c r="O84" s="3"/>
      <c r="P84" s="3"/>
      <c r="Q84" s="3"/>
      <c r="R84" s="3"/>
      <c r="S84" s="30"/>
      <c r="T84" s="30"/>
      <c r="U84" s="30"/>
      <c r="V84" s="30"/>
      <c r="W84" s="30"/>
      <c r="X84" s="30"/>
      <c r="Y84" s="30"/>
      <c r="Z84" s="30"/>
    </row>
    <row r="85" spans="1:26" ht="12.75" customHeight="1" x14ac:dyDescent="0.2">
      <c r="A85" s="3"/>
      <c r="B85" s="3"/>
      <c r="C85" s="4"/>
      <c r="D85" s="3"/>
      <c r="E85" s="3"/>
      <c r="F85" s="3"/>
      <c r="G85" s="3"/>
      <c r="H85" s="3"/>
      <c r="I85" s="3"/>
      <c r="J85" s="3"/>
      <c r="K85" s="3"/>
      <c r="L85" s="3"/>
      <c r="M85" s="3"/>
      <c r="N85" s="3"/>
      <c r="O85" s="3"/>
      <c r="P85" s="3"/>
      <c r="Q85" s="3"/>
      <c r="R85" s="3"/>
      <c r="S85" s="30"/>
      <c r="T85" s="30"/>
      <c r="U85" s="30"/>
      <c r="V85" s="30"/>
      <c r="W85" s="30"/>
      <c r="X85" s="30"/>
      <c r="Y85" s="30"/>
      <c r="Z85" s="30"/>
    </row>
    <row r="86" spans="1:26" ht="12.75" customHeight="1" x14ac:dyDescent="0.2">
      <c r="A86" s="3"/>
      <c r="B86" s="3"/>
      <c r="C86" s="4"/>
      <c r="D86" s="3"/>
      <c r="E86" s="3"/>
      <c r="F86" s="3"/>
      <c r="G86" s="3"/>
      <c r="H86" s="3"/>
      <c r="I86" s="3"/>
      <c r="J86" s="3"/>
      <c r="K86" s="3"/>
      <c r="L86" s="3"/>
      <c r="M86" s="3"/>
      <c r="N86" s="3"/>
      <c r="O86" s="3"/>
      <c r="P86" s="3"/>
      <c r="Q86" s="3"/>
      <c r="R86" s="3"/>
      <c r="S86" s="30"/>
      <c r="T86" s="30"/>
      <c r="U86" s="30"/>
      <c r="V86" s="30"/>
      <c r="W86" s="30"/>
      <c r="X86" s="30"/>
      <c r="Y86" s="30"/>
      <c r="Z86" s="30"/>
    </row>
    <row r="87" spans="1:26" ht="12.75" customHeight="1" x14ac:dyDescent="0.2">
      <c r="A87" s="3"/>
      <c r="B87" s="3"/>
      <c r="C87" s="4"/>
      <c r="D87" s="3"/>
      <c r="E87" s="3"/>
      <c r="F87" s="3"/>
      <c r="G87" s="3"/>
      <c r="H87" s="3"/>
      <c r="I87" s="3"/>
      <c r="J87" s="3"/>
      <c r="K87" s="3"/>
      <c r="L87" s="3"/>
      <c r="M87" s="3"/>
      <c r="N87" s="3"/>
      <c r="O87" s="3"/>
      <c r="P87" s="3"/>
      <c r="Q87" s="3"/>
      <c r="R87" s="3"/>
      <c r="S87" s="30"/>
      <c r="T87" s="30"/>
      <c r="U87" s="30"/>
      <c r="V87" s="30"/>
      <c r="W87" s="30"/>
      <c r="X87" s="30"/>
      <c r="Y87" s="30"/>
      <c r="Z87" s="30"/>
    </row>
    <row r="88" spans="1:26" ht="12.75" customHeight="1" x14ac:dyDescent="0.2">
      <c r="A88" s="3"/>
      <c r="B88" s="3"/>
      <c r="C88" s="4"/>
      <c r="D88" s="3"/>
      <c r="E88" s="3"/>
      <c r="F88" s="3"/>
      <c r="G88" s="3"/>
      <c r="H88" s="3"/>
      <c r="I88" s="3"/>
      <c r="J88" s="3"/>
      <c r="K88" s="3"/>
      <c r="L88" s="3"/>
      <c r="M88" s="3"/>
      <c r="N88" s="3"/>
      <c r="O88" s="3"/>
      <c r="P88" s="3"/>
      <c r="Q88" s="3"/>
      <c r="R88" s="3"/>
      <c r="S88" s="30"/>
      <c r="T88" s="30"/>
      <c r="U88" s="30"/>
      <c r="V88" s="30"/>
      <c r="W88" s="30"/>
      <c r="X88" s="30"/>
      <c r="Y88" s="30"/>
      <c r="Z88" s="30"/>
    </row>
    <row r="89" spans="1:26" ht="12.75" customHeight="1" x14ac:dyDescent="0.2">
      <c r="A89" s="3"/>
      <c r="B89" s="3"/>
      <c r="C89" s="4"/>
      <c r="D89" s="3"/>
      <c r="E89" s="3"/>
      <c r="F89" s="3"/>
      <c r="G89" s="3"/>
      <c r="H89" s="3"/>
      <c r="I89" s="3"/>
      <c r="J89" s="3"/>
      <c r="K89" s="3"/>
      <c r="L89" s="3"/>
      <c r="M89" s="3"/>
      <c r="N89" s="3"/>
      <c r="O89" s="3"/>
      <c r="P89" s="3"/>
      <c r="Q89" s="3"/>
      <c r="R89" s="3"/>
      <c r="S89" s="30"/>
      <c r="T89" s="30"/>
      <c r="U89" s="30"/>
      <c r="V89" s="30"/>
      <c r="W89" s="30"/>
      <c r="X89" s="30"/>
      <c r="Y89" s="30"/>
      <c r="Z89" s="30"/>
    </row>
    <row r="90" spans="1:26" ht="12.75" customHeight="1" x14ac:dyDescent="0.2">
      <c r="A90" s="3"/>
      <c r="B90" s="3"/>
      <c r="C90" s="4"/>
      <c r="D90" s="3"/>
      <c r="E90" s="3"/>
      <c r="F90" s="3"/>
      <c r="G90" s="3"/>
      <c r="H90" s="3"/>
      <c r="I90" s="3"/>
      <c r="J90" s="3"/>
      <c r="K90" s="3"/>
      <c r="L90" s="3"/>
      <c r="M90" s="3"/>
      <c r="N90" s="3"/>
      <c r="O90" s="3"/>
      <c r="P90" s="3"/>
      <c r="Q90" s="3"/>
      <c r="R90" s="3"/>
      <c r="S90" s="30"/>
      <c r="T90" s="30"/>
      <c r="U90" s="30"/>
      <c r="V90" s="30"/>
      <c r="W90" s="30"/>
      <c r="X90" s="30"/>
      <c r="Y90" s="30"/>
      <c r="Z90" s="30"/>
    </row>
    <row r="91" spans="1:26" ht="12.75" customHeight="1" x14ac:dyDescent="0.2">
      <c r="A91" s="3"/>
      <c r="B91" s="3"/>
      <c r="C91" s="4"/>
      <c r="D91" s="3"/>
      <c r="E91" s="3"/>
      <c r="F91" s="3"/>
      <c r="G91" s="3"/>
      <c r="H91" s="3"/>
      <c r="I91" s="3"/>
      <c r="J91" s="3"/>
      <c r="K91" s="3"/>
      <c r="L91" s="3"/>
      <c r="M91" s="3"/>
      <c r="N91" s="3"/>
      <c r="O91" s="3"/>
      <c r="P91" s="3"/>
      <c r="Q91" s="3"/>
      <c r="R91" s="3"/>
      <c r="S91" s="30"/>
      <c r="T91" s="30"/>
      <c r="U91" s="30"/>
      <c r="V91" s="30"/>
      <c r="W91" s="30"/>
      <c r="X91" s="30"/>
      <c r="Y91" s="30"/>
      <c r="Z91" s="30"/>
    </row>
    <row r="92" spans="1:26" ht="12.75" customHeight="1" x14ac:dyDescent="0.2">
      <c r="A92" s="3"/>
      <c r="B92" s="3"/>
      <c r="C92" s="4"/>
      <c r="D92" s="3"/>
      <c r="E92" s="3"/>
      <c r="F92" s="3"/>
      <c r="G92" s="3"/>
      <c r="H92" s="3"/>
      <c r="I92" s="3"/>
      <c r="J92" s="3"/>
      <c r="K92" s="3"/>
      <c r="L92" s="3"/>
      <c r="M92" s="3"/>
      <c r="N92" s="3"/>
      <c r="O92" s="3"/>
      <c r="P92" s="3"/>
      <c r="Q92" s="3"/>
      <c r="R92" s="3"/>
      <c r="S92" s="30"/>
      <c r="T92" s="30"/>
      <c r="U92" s="30"/>
      <c r="V92" s="30"/>
      <c r="W92" s="30"/>
      <c r="X92" s="30"/>
      <c r="Y92" s="30"/>
      <c r="Z92" s="30"/>
    </row>
    <row r="93" spans="1:26" ht="12.75" customHeight="1" x14ac:dyDescent="0.2">
      <c r="A93" s="3"/>
      <c r="B93" s="3"/>
      <c r="C93" s="4"/>
      <c r="D93" s="3"/>
      <c r="E93" s="3"/>
      <c r="F93" s="3"/>
      <c r="G93" s="3"/>
      <c r="H93" s="3"/>
      <c r="I93" s="3"/>
      <c r="J93" s="3"/>
      <c r="K93" s="3"/>
      <c r="L93" s="3"/>
      <c r="M93" s="3"/>
      <c r="N93" s="3"/>
      <c r="O93" s="3"/>
      <c r="P93" s="3"/>
      <c r="Q93" s="3"/>
      <c r="R93" s="3"/>
      <c r="S93" s="30"/>
      <c r="T93" s="30"/>
      <c r="U93" s="30"/>
      <c r="V93" s="30"/>
      <c r="W93" s="30"/>
      <c r="X93" s="30"/>
      <c r="Y93" s="30"/>
      <c r="Z93" s="30"/>
    </row>
    <row r="94" spans="1:26" ht="12.75" customHeight="1" x14ac:dyDescent="0.2">
      <c r="A94" s="3"/>
      <c r="B94" s="3"/>
      <c r="C94" s="4"/>
      <c r="D94" s="3"/>
      <c r="E94" s="3"/>
      <c r="F94" s="3"/>
      <c r="G94" s="3"/>
      <c r="H94" s="3"/>
      <c r="I94" s="3"/>
      <c r="J94" s="3"/>
      <c r="K94" s="3"/>
      <c r="L94" s="3"/>
      <c r="M94" s="3"/>
      <c r="N94" s="3"/>
      <c r="O94" s="3"/>
      <c r="P94" s="3"/>
      <c r="Q94" s="3"/>
      <c r="R94" s="3"/>
      <c r="S94" s="30"/>
      <c r="T94" s="30"/>
      <c r="U94" s="30"/>
      <c r="V94" s="30"/>
      <c r="W94" s="30"/>
      <c r="X94" s="30"/>
      <c r="Y94" s="30"/>
      <c r="Z94" s="30"/>
    </row>
    <row r="95" spans="1:26" ht="12.75" customHeight="1" x14ac:dyDescent="0.2">
      <c r="A95" s="3"/>
      <c r="B95" s="3"/>
      <c r="C95" s="4"/>
      <c r="D95" s="3"/>
      <c r="E95" s="3"/>
      <c r="F95" s="3"/>
      <c r="G95" s="3"/>
      <c r="H95" s="3"/>
      <c r="I95" s="3"/>
      <c r="J95" s="3"/>
      <c r="K95" s="3"/>
      <c r="L95" s="3"/>
      <c r="M95" s="3"/>
      <c r="N95" s="3"/>
      <c r="O95" s="3"/>
      <c r="P95" s="3"/>
      <c r="Q95" s="3"/>
      <c r="R95" s="3"/>
      <c r="S95" s="30"/>
      <c r="T95" s="30"/>
      <c r="U95" s="30"/>
      <c r="V95" s="30"/>
      <c r="W95" s="30"/>
      <c r="X95" s="30"/>
      <c r="Y95" s="30"/>
      <c r="Z95" s="30"/>
    </row>
    <row r="96" spans="1:26" ht="12.75" customHeight="1" x14ac:dyDescent="0.2">
      <c r="A96" s="3"/>
      <c r="B96" s="3"/>
      <c r="C96" s="4"/>
      <c r="D96" s="3"/>
      <c r="E96" s="3"/>
      <c r="F96" s="3"/>
      <c r="G96" s="3"/>
      <c r="H96" s="3"/>
      <c r="I96" s="3"/>
      <c r="J96" s="3"/>
      <c r="K96" s="3"/>
      <c r="L96" s="3"/>
      <c r="M96" s="3"/>
      <c r="N96" s="3"/>
      <c r="O96" s="3"/>
      <c r="P96" s="3"/>
      <c r="Q96" s="3"/>
      <c r="R96" s="3"/>
      <c r="S96" s="30"/>
      <c r="T96" s="30"/>
      <c r="U96" s="30"/>
      <c r="V96" s="30"/>
      <c r="W96" s="30"/>
      <c r="X96" s="30"/>
      <c r="Y96" s="30"/>
      <c r="Z96" s="30"/>
    </row>
    <row r="97" spans="1:26" ht="12.75" customHeight="1" x14ac:dyDescent="0.2">
      <c r="A97" s="3"/>
      <c r="B97" s="3"/>
      <c r="C97" s="4"/>
      <c r="D97" s="3"/>
      <c r="E97" s="3"/>
      <c r="F97" s="3"/>
      <c r="G97" s="3"/>
      <c r="H97" s="3"/>
      <c r="I97" s="3"/>
      <c r="J97" s="3"/>
      <c r="K97" s="3"/>
      <c r="L97" s="3"/>
      <c r="M97" s="3"/>
      <c r="N97" s="3"/>
      <c r="O97" s="3"/>
      <c r="P97" s="3"/>
      <c r="Q97" s="3"/>
      <c r="R97" s="3"/>
      <c r="S97" s="30"/>
      <c r="T97" s="30"/>
      <c r="U97" s="30"/>
      <c r="V97" s="30"/>
      <c r="W97" s="30"/>
      <c r="X97" s="30"/>
      <c r="Y97" s="30"/>
      <c r="Z97" s="30"/>
    </row>
    <row r="98" spans="1:26" ht="12.75" customHeight="1" x14ac:dyDescent="0.2">
      <c r="A98" s="3"/>
      <c r="B98" s="3"/>
      <c r="C98" s="4"/>
      <c r="D98" s="3"/>
      <c r="E98" s="3"/>
      <c r="F98" s="3"/>
      <c r="G98" s="3"/>
      <c r="H98" s="3"/>
      <c r="I98" s="3"/>
      <c r="J98" s="3"/>
      <c r="K98" s="3"/>
      <c r="L98" s="3"/>
      <c r="M98" s="3"/>
      <c r="N98" s="3"/>
      <c r="O98" s="3"/>
      <c r="P98" s="3"/>
      <c r="Q98" s="3"/>
      <c r="R98" s="3"/>
      <c r="S98" s="30"/>
      <c r="T98" s="30"/>
      <c r="U98" s="30"/>
      <c r="V98" s="30"/>
      <c r="W98" s="30"/>
      <c r="X98" s="30"/>
      <c r="Y98" s="30"/>
      <c r="Z98" s="30"/>
    </row>
    <row r="99" spans="1:26" ht="12.75" customHeight="1" x14ac:dyDescent="0.2">
      <c r="A99" s="3"/>
      <c r="B99" s="3"/>
      <c r="C99" s="4"/>
      <c r="D99" s="3"/>
      <c r="E99" s="3"/>
      <c r="F99" s="3"/>
      <c r="G99" s="3"/>
      <c r="H99" s="3"/>
      <c r="I99" s="3"/>
      <c r="J99" s="3"/>
      <c r="K99" s="3"/>
      <c r="L99" s="3"/>
      <c r="M99" s="3"/>
      <c r="N99" s="3"/>
      <c r="O99" s="3"/>
      <c r="P99" s="3"/>
      <c r="Q99" s="3"/>
      <c r="R99" s="3"/>
      <c r="S99" s="30"/>
      <c r="T99" s="30"/>
      <c r="U99" s="30"/>
      <c r="V99" s="30"/>
      <c r="W99" s="30"/>
      <c r="X99" s="30"/>
      <c r="Y99" s="30"/>
      <c r="Z99" s="30"/>
    </row>
    <row r="100" spans="1:26" ht="12.75" customHeight="1" x14ac:dyDescent="0.2">
      <c r="A100" s="3"/>
      <c r="B100" s="3"/>
      <c r="C100" s="4"/>
      <c r="D100" s="3"/>
      <c r="E100" s="3"/>
      <c r="F100" s="3"/>
      <c r="G100" s="3"/>
      <c r="H100" s="3"/>
      <c r="I100" s="3"/>
      <c r="J100" s="3"/>
      <c r="K100" s="3"/>
      <c r="L100" s="3"/>
      <c r="M100" s="3"/>
      <c r="N100" s="3"/>
      <c r="O100" s="3"/>
      <c r="P100" s="3"/>
      <c r="Q100" s="3"/>
      <c r="R100" s="3"/>
      <c r="S100" s="30"/>
      <c r="T100" s="30"/>
      <c r="U100" s="30"/>
      <c r="V100" s="30"/>
      <c r="W100" s="30"/>
      <c r="X100" s="30"/>
      <c r="Y100" s="30"/>
      <c r="Z100" s="30"/>
    </row>
    <row r="101" spans="1:26" ht="12.75" customHeight="1" x14ac:dyDescent="0.2">
      <c r="A101" s="3"/>
      <c r="B101" s="3"/>
      <c r="C101" s="4"/>
      <c r="D101" s="3"/>
      <c r="E101" s="3"/>
      <c r="F101" s="3"/>
      <c r="G101" s="3"/>
      <c r="H101" s="3"/>
      <c r="I101" s="3"/>
      <c r="J101" s="3"/>
      <c r="K101" s="3"/>
      <c r="L101" s="3"/>
      <c r="M101" s="3"/>
      <c r="N101" s="3"/>
      <c r="O101" s="3"/>
      <c r="P101" s="3"/>
      <c r="Q101" s="3"/>
      <c r="R101" s="3"/>
      <c r="S101" s="30"/>
      <c r="T101" s="30"/>
      <c r="U101" s="30"/>
      <c r="V101" s="30"/>
      <c r="W101" s="30"/>
      <c r="X101" s="30"/>
      <c r="Y101" s="30"/>
      <c r="Z101" s="30"/>
    </row>
    <row r="102" spans="1:26" ht="12.75" customHeight="1" x14ac:dyDescent="0.2">
      <c r="A102" s="3"/>
      <c r="B102" s="3"/>
      <c r="C102" s="4"/>
      <c r="D102" s="3"/>
      <c r="E102" s="3"/>
      <c r="F102" s="3"/>
      <c r="G102" s="3"/>
      <c r="H102" s="3"/>
      <c r="I102" s="3"/>
      <c r="J102" s="3"/>
      <c r="K102" s="3"/>
      <c r="L102" s="3"/>
      <c r="M102" s="3"/>
      <c r="N102" s="3"/>
      <c r="O102" s="3"/>
      <c r="P102" s="3"/>
      <c r="Q102" s="3"/>
      <c r="R102" s="3"/>
      <c r="S102" s="30"/>
      <c r="T102" s="30"/>
      <c r="U102" s="30"/>
      <c r="V102" s="30"/>
      <c r="W102" s="30"/>
      <c r="X102" s="30"/>
      <c r="Y102" s="30"/>
      <c r="Z102" s="30"/>
    </row>
    <row r="103" spans="1:26" ht="12.75" customHeight="1" x14ac:dyDescent="0.2">
      <c r="A103" s="3"/>
      <c r="B103" s="3"/>
      <c r="C103" s="4"/>
      <c r="D103" s="3"/>
      <c r="E103" s="3"/>
      <c r="F103" s="3"/>
      <c r="G103" s="3"/>
      <c r="H103" s="3"/>
      <c r="I103" s="3"/>
      <c r="J103" s="3"/>
      <c r="K103" s="3"/>
      <c r="L103" s="3"/>
      <c r="M103" s="3"/>
      <c r="N103" s="3"/>
      <c r="O103" s="3"/>
      <c r="P103" s="3"/>
      <c r="Q103" s="3"/>
      <c r="R103" s="3"/>
      <c r="S103" s="30"/>
      <c r="T103" s="30"/>
      <c r="U103" s="30"/>
      <c r="V103" s="30"/>
      <c r="W103" s="30"/>
      <c r="X103" s="30"/>
      <c r="Y103" s="30"/>
      <c r="Z103" s="30"/>
    </row>
    <row r="104" spans="1:26" ht="12.75" customHeight="1" x14ac:dyDescent="0.2">
      <c r="A104" s="3"/>
      <c r="B104" s="3"/>
      <c r="C104" s="4"/>
      <c r="D104" s="3"/>
      <c r="E104" s="3"/>
      <c r="F104" s="3"/>
      <c r="G104" s="3"/>
      <c r="H104" s="3"/>
      <c r="I104" s="3"/>
      <c r="J104" s="3"/>
      <c r="K104" s="3"/>
      <c r="L104" s="3"/>
      <c r="M104" s="3"/>
      <c r="N104" s="3"/>
      <c r="O104" s="3"/>
      <c r="P104" s="3"/>
      <c r="Q104" s="3"/>
      <c r="R104" s="3"/>
      <c r="S104" s="30"/>
      <c r="T104" s="30"/>
      <c r="U104" s="30"/>
      <c r="V104" s="30"/>
      <c r="W104" s="30"/>
      <c r="X104" s="30"/>
      <c r="Y104" s="30"/>
      <c r="Z104" s="30"/>
    </row>
    <row r="105" spans="1:26" ht="12.75" customHeight="1" x14ac:dyDescent="0.2">
      <c r="A105" s="3"/>
      <c r="B105" s="3"/>
      <c r="C105" s="4"/>
      <c r="D105" s="3"/>
      <c r="E105" s="3"/>
      <c r="F105" s="3"/>
      <c r="G105" s="3"/>
      <c r="H105" s="3"/>
      <c r="I105" s="3"/>
      <c r="J105" s="3"/>
      <c r="K105" s="3"/>
      <c r="L105" s="3"/>
      <c r="M105" s="3"/>
      <c r="N105" s="3"/>
      <c r="O105" s="3"/>
      <c r="P105" s="3"/>
      <c r="Q105" s="3"/>
      <c r="R105" s="3"/>
      <c r="S105" s="30"/>
      <c r="T105" s="30"/>
      <c r="U105" s="30"/>
      <c r="V105" s="30"/>
      <c r="W105" s="30"/>
      <c r="X105" s="30"/>
      <c r="Y105" s="30"/>
      <c r="Z105" s="30"/>
    </row>
    <row r="106" spans="1:26" ht="12.75" customHeight="1" x14ac:dyDescent="0.2">
      <c r="A106" s="3"/>
      <c r="B106" s="3"/>
      <c r="C106" s="4"/>
      <c r="D106" s="3"/>
      <c r="E106" s="3"/>
      <c r="F106" s="3"/>
      <c r="G106" s="3"/>
      <c r="H106" s="3"/>
      <c r="I106" s="3"/>
      <c r="J106" s="3"/>
      <c r="K106" s="3"/>
      <c r="L106" s="3"/>
      <c r="M106" s="3"/>
      <c r="N106" s="3"/>
      <c r="O106" s="3"/>
      <c r="P106" s="3"/>
      <c r="Q106" s="3"/>
      <c r="R106" s="3"/>
      <c r="S106" s="30"/>
      <c r="T106" s="30"/>
      <c r="U106" s="30"/>
      <c r="V106" s="30"/>
      <c r="W106" s="30"/>
      <c r="X106" s="30"/>
      <c r="Y106" s="30"/>
      <c r="Z106" s="30"/>
    </row>
    <row r="107" spans="1:26" ht="12.75" customHeight="1" x14ac:dyDescent="0.2">
      <c r="A107" s="3"/>
      <c r="B107" s="3"/>
      <c r="C107" s="4"/>
      <c r="D107" s="3"/>
      <c r="E107" s="3"/>
      <c r="F107" s="3"/>
      <c r="G107" s="3"/>
      <c r="H107" s="3"/>
      <c r="I107" s="3"/>
      <c r="J107" s="3"/>
      <c r="K107" s="3"/>
      <c r="L107" s="3"/>
      <c r="M107" s="3"/>
      <c r="N107" s="3"/>
      <c r="O107" s="3"/>
      <c r="P107" s="3"/>
      <c r="Q107" s="3"/>
      <c r="R107" s="3"/>
      <c r="S107" s="30"/>
      <c r="T107" s="30"/>
      <c r="U107" s="30"/>
      <c r="V107" s="30"/>
      <c r="W107" s="30"/>
      <c r="X107" s="30"/>
      <c r="Y107" s="30"/>
      <c r="Z107" s="30"/>
    </row>
    <row r="108" spans="1:26" ht="12.75" customHeight="1" x14ac:dyDescent="0.2">
      <c r="A108" s="3"/>
      <c r="B108" s="3"/>
      <c r="C108" s="4"/>
      <c r="D108" s="3"/>
      <c r="E108" s="3"/>
      <c r="F108" s="3"/>
      <c r="G108" s="3"/>
      <c r="H108" s="3"/>
      <c r="I108" s="3"/>
      <c r="J108" s="3"/>
      <c r="K108" s="3"/>
      <c r="L108" s="3"/>
      <c r="M108" s="3"/>
      <c r="N108" s="3"/>
      <c r="O108" s="3"/>
      <c r="P108" s="3"/>
      <c r="Q108" s="3"/>
      <c r="R108" s="3"/>
      <c r="S108" s="30"/>
      <c r="T108" s="30"/>
      <c r="U108" s="30"/>
      <c r="V108" s="30"/>
      <c r="W108" s="30"/>
      <c r="X108" s="30"/>
      <c r="Y108" s="30"/>
      <c r="Z108" s="30"/>
    </row>
    <row r="109" spans="1:26" ht="12.75" customHeight="1" x14ac:dyDescent="0.2">
      <c r="A109" s="3"/>
      <c r="B109" s="3"/>
      <c r="C109" s="4"/>
      <c r="D109" s="3"/>
      <c r="E109" s="3"/>
      <c r="F109" s="3"/>
      <c r="G109" s="3"/>
      <c r="H109" s="3"/>
      <c r="I109" s="3"/>
      <c r="J109" s="3"/>
      <c r="K109" s="3"/>
      <c r="L109" s="3"/>
      <c r="M109" s="3"/>
      <c r="N109" s="3"/>
      <c r="O109" s="3"/>
      <c r="P109" s="3"/>
      <c r="Q109" s="3"/>
      <c r="R109" s="3"/>
      <c r="S109" s="30"/>
      <c r="T109" s="30"/>
      <c r="U109" s="30"/>
      <c r="V109" s="30"/>
      <c r="W109" s="30"/>
      <c r="X109" s="30"/>
      <c r="Y109" s="30"/>
      <c r="Z109" s="30"/>
    </row>
    <row r="110" spans="1:26" ht="12.75" customHeight="1" x14ac:dyDescent="0.2">
      <c r="A110" s="3"/>
      <c r="B110" s="3"/>
      <c r="C110" s="4"/>
      <c r="D110" s="3"/>
      <c r="E110" s="3"/>
      <c r="F110" s="3"/>
      <c r="G110" s="3"/>
      <c r="H110" s="3"/>
      <c r="I110" s="3"/>
      <c r="J110" s="3"/>
      <c r="K110" s="3"/>
      <c r="L110" s="3"/>
      <c r="M110" s="3"/>
      <c r="N110" s="3"/>
      <c r="O110" s="3"/>
      <c r="P110" s="3"/>
      <c r="Q110" s="3"/>
      <c r="R110" s="3"/>
      <c r="S110" s="30"/>
      <c r="T110" s="30"/>
      <c r="U110" s="30"/>
      <c r="V110" s="30"/>
      <c r="W110" s="30"/>
      <c r="X110" s="30"/>
      <c r="Y110" s="30"/>
      <c r="Z110" s="30"/>
    </row>
    <row r="111" spans="1:26" ht="12.75" customHeight="1" x14ac:dyDescent="0.2">
      <c r="A111" s="3"/>
      <c r="B111" s="3"/>
      <c r="C111" s="4"/>
      <c r="D111" s="3"/>
      <c r="E111" s="3"/>
      <c r="F111" s="3"/>
      <c r="G111" s="3"/>
      <c r="H111" s="3"/>
      <c r="I111" s="3"/>
      <c r="J111" s="3"/>
      <c r="K111" s="3"/>
      <c r="L111" s="3"/>
      <c r="M111" s="3"/>
      <c r="N111" s="3"/>
      <c r="O111" s="3"/>
      <c r="P111" s="3"/>
      <c r="Q111" s="3"/>
      <c r="R111" s="3"/>
      <c r="S111" s="30"/>
      <c r="T111" s="30"/>
      <c r="U111" s="30"/>
      <c r="V111" s="30"/>
      <c r="W111" s="30"/>
      <c r="X111" s="30"/>
      <c r="Y111" s="30"/>
      <c r="Z111" s="30"/>
    </row>
    <row r="112" spans="1:26" ht="12.75" customHeight="1" x14ac:dyDescent="0.2">
      <c r="A112" s="3"/>
      <c r="B112" s="3"/>
      <c r="C112" s="4"/>
      <c r="D112" s="3"/>
      <c r="E112" s="3"/>
      <c r="F112" s="3"/>
      <c r="G112" s="3"/>
      <c r="H112" s="3"/>
      <c r="I112" s="3"/>
      <c r="J112" s="3"/>
      <c r="K112" s="3"/>
      <c r="L112" s="3"/>
      <c r="M112" s="3"/>
      <c r="N112" s="3"/>
      <c r="O112" s="3"/>
      <c r="P112" s="3"/>
      <c r="Q112" s="3"/>
      <c r="R112" s="3"/>
      <c r="S112" s="30"/>
      <c r="T112" s="30"/>
      <c r="U112" s="30"/>
      <c r="V112" s="30"/>
      <c r="W112" s="30"/>
      <c r="X112" s="30"/>
      <c r="Y112" s="30"/>
      <c r="Z112" s="30"/>
    </row>
    <row r="113" spans="1:26" ht="12.75" customHeight="1" x14ac:dyDescent="0.2">
      <c r="A113" s="3"/>
      <c r="B113" s="3"/>
      <c r="C113" s="4"/>
      <c r="D113" s="3"/>
      <c r="E113" s="3"/>
      <c r="F113" s="3"/>
      <c r="G113" s="3"/>
      <c r="H113" s="3"/>
      <c r="I113" s="3"/>
      <c r="J113" s="3"/>
      <c r="K113" s="3"/>
      <c r="L113" s="3"/>
      <c r="M113" s="3"/>
      <c r="N113" s="3"/>
      <c r="O113" s="3"/>
      <c r="P113" s="3"/>
      <c r="Q113" s="3"/>
      <c r="R113" s="3"/>
      <c r="S113" s="30"/>
      <c r="T113" s="30"/>
      <c r="U113" s="30"/>
      <c r="V113" s="30"/>
      <c r="W113" s="30"/>
      <c r="X113" s="30"/>
      <c r="Y113" s="30"/>
      <c r="Z113" s="30"/>
    </row>
    <row r="114" spans="1:26" ht="12.75" customHeight="1" x14ac:dyDescent="0.2">
      <c r="A114" s="3"/>
      <c r="B114" s="3"/>
      <c r="C114" s="4"/>
      <c r="D114" s="3"/>
      <c r="E114" s="3"/>
      <c r="F114" s="3"/>
      <c r="G114" s="3"/>
      <c r="H114" s="3"/>
      <c r="I114" s="3"/>
      <c r="J114" s="3"/>
      <c r="K114" s="3"/>
      <c r="L114" s="3"/>
      <c r="M114" s="3"/>
      <c r="N114" s="3"/>
      <c r="O114" s="3"/>
      <c r="P114" s="3"/>
      <c r="Q114" s="3"/>
      <c r="R114" s="3"/>
      <c r="S114" s="30"/>
      <c r="T114" s="30"/>
      <c r="U114" s="30"/>
      <c r="V114" s="30"/>
      <c r="W114" s="30"/>
      <c r="X114" s="30"/>
      <c r="Y114" s="30"/>
      <c r="Z114" s="30"/>
    </row>
    <row r="115" spans="1:26" ht="12.75" customHeight="1" x14ac:dyDescent="0.2">
      <c r="A115" s="3"/>
      <c r="B115" s="3"/>
      <c r="C115" s="4"/>
      <c r="D115" s="3"/>
      <c r="E115" s="3"/>
      <c r="F115" s="3"/>
      <c r="G115" s="3"/>
      <c r="H115" s="3"/>
      <c r="I115" s="3"/>
      <c r="J115" s="3"/>
      <c r="K115" s="3"/>
      <c r="L115" s="3"/>
      <c r="M115" s="3"/>
      <c r="N115" s="3"/>
      <c r="O115" s="3"/>
      <c r="P115" s="3"/>
      <c r="Q115" s="3"/>
      <c r="R115" s="3"/>
      <c r="S115" s="30"/>
      <c r="T115" s="30"/>
      <c r="U115" s="30"/>
      <c r="V115" s="30"/>
      <c r="W115" s="30"/>
      <c r="X115" s="30"/>
      <c r="Y115" s="30"/>
      <c r="Z115" s="30"/>
    </row>
    <row r="116" spans="1:26" ht="12.75" customHeight="1" x14ac:dyDescent="0.2">
      <c r="A116" s="3"/>
      <c r="B116" s="3"/>
      <c r="C116" s="4"/>
      <c r="D116" s="3"/>
      <c r="E116" s="3"/>
      <c r="F116" s="3"/>
      <c r="G116" s="3"/>
      <c r="H116" s="3"/>
      <c r="I116" s="3"/>
      <c r="J116" s="3"/>
      <c r="K116" s="3"/>
      <c r="L116" s="3"/>
      <c r="M116" s="3"/>
      <c r="N116" s="3"/>
      <c r="O116" s="3"/>
      <c r="P116" s="3"/>
      <c r="Q116" s="3"/>
      <c r="R116" s="3"/>
      <c r="S116" s="30"/>
      <c r="T116" s="30"/>
      <c r="U116" s="30"/>
      <c r="V116" s="30"/>
      <c r="W116" s="30"/>
      <c r="X116" s="30"/>
      <c r="Y116" s="30"/>
      <c r="Z116" s="30"/>
    </row>
    <row r="117" spans="1:26" ht="12.75" customHeight="1" x14ac:dyDescent="0.2">
      <c r="A117" s="3"/>
      <c r="B117" s="3"/>
      <c r="C117" s="4"/>
      <c r="D117" s="3"/>
      <c r="E117" s="3"/>
      <c r="F117" s="3"/>
      <c r="G117" s="3"/>
      <c r="H117" s="3"/>
      <c r="I117" s="3"/>
      <c r="J117" s="3"/>
      <c r="K117" s="3"/>
      <c r="L117" s="3"/>
      <c r="M117" s="3"/>
      <c r="N117" s="3"/>
      <c r="O117" s="3"/>
      <c r="P117" s="3"/>
      <c r="Q117" s="3"/>
      <c r="R117" s="3"/>
      <c r="S117" s="30"/>
      <c r="T117" s="30"/>
      <c r="U117" s="30"/>
      <c r="V117" s="30"/>
      <c r="W117" s="30"/>
      <c r="X117" s="30"/>
      <c r="Y117" s="30"/>
      <c r="Z117" s="30"/>
    </row>
    <row r="118" spans="1:26" ht="12.75" customHeight="1" x14ac:dyDescent="0.2">
      <c r="A118" s="3"/>
      <c r="B118" s="3"/>
      <c r="C118" s="4"/>
      <c r="D118" s="3"/>
      <c r="E118" s="3"/>
      <c r="F118" s="3"/>
      <c r="G118" s="3"/>
      <c r="H118" s="3"/>
      <c r="I118" s="3"/>
      <c r="J118" s="3"/>
      <c r="K118" s="3"/>
      <c r="L118" s="3"/>
      <c r="M118" s="3"/>
      <c r="N118" s="3"/>
      <c r="O118" s="3"/>
      <c r="P118" s="3"/>
      <c r="Q118" s="3"/>
      <c r="R118" s="3"/>
      <c r="S118" s="30"/>
      <c r="T118" s="30"/>
      <c r="U118" s="30"/>
      <c r="V118" s="30"/>
      <c r="W118" s="30"/>
      <c r="X118" s="30"/>
      <c r="Y118" s="30"/>
      <c r="Z118" s="30"/>
    </row>
    <row r="119" spans="1:26" ht="12.75" customHeight="1" x14ac:dyDescent="0.2">
      <c r="A119" s="3"/>
      <c r="B119" s="3"/>
      <c r="C119" s="4"/>
      <c r="D119" s="3"/>
      <c r="E119" s="3"/>
      <c r="F119" s="3"/>
      <c r="G119" s="3"/>
      <c r="H119" s="3"/>
      <c r="I119" s="3"/>
      <c r="J119" s="3"/>
      <c r="K119" s="3"/>
      <c r="L119" s="3"/>
      <c r="M119" s="3"/>
      <c r="N119" s="3"/>
      <c r="O119" s="3"/>
      <c r="P119" s="3"/>
      <c r="Q119" s="3"/>
      <c r="R119" s="3"/>
      <c r="S119" s="30"/>
      <c r="T119" s="30"/>
      <c r="U119" s="30"/>
      <c r="V119" s="30"/>
      <c r="W119" s="30"/>
      <c r="X119" s="30"/>
      <c r="Y119" s="30"/>
      <c r="Z119" s="30"/>
    </row>
    <row r="120" spans="1:26" ht="12.75" customHeight="1" x14ac:dyDescent="0.2">
      <c r="A120" s="3"/>
      <c r="B120" s="3"/>
      <c r="C120" s="4"/>
      <c r="D120" s="3"/>
      <c r="E120" s="3"/>
      <c r="F120" s="3"/>
      <c r="G120" s="3"/>
      <c r="H120" s="3"/>
      <c r="I120" s="3"/>
      <c r="J120" s="3"/>
      <c r="K120" s="3"/>
      <c r="L120" s="3"/>
      <c r="M120" s="3"/>
      <c r="N120" s="3"/>
      <c r="O120" s="3"/>
      <c r="P120" s="3"/>
      <c r="Q120" s="3"/>
      <c r="R120" s="3"/>
      <c r="S120" s="30"/>
      <c r="T120" s="30"/>
      <c r="U120" s="30"/>
      <c r="V120" s="30"/>
      <c r="W120" s="30"/>
      <c r="X120" s="30"/>
      <c r="Y120" s="30"/>
      <c r="Z120" s="30"/>
    </row>
    <row r="121" spans="1:26" ht="12.75" customHeight="1" x14ac:dyDescent="0.2">
      <c r="A121" s="3"/>
      <c r="B121" s="3"/>
      <c r="C121" s="4"/>
      <c r="D121" s="3"/>
      <c r="E121" s="3"/>
      <c r="F121" s="3"/>
      <c r="G121" s="3"/>
      <c r="H121" s="3"/>
      <c r="I121" s="3"/>
      <c r="J121" s="3"/>
      <c r="K121" s="3"/>
      <c r="L121" s="3"/>
      <c r="M121" s="3"/>
      <c r="N121" s="3"/>
      <c r="O121" s="3"/>
      <c r="P121" s="3"/>
      <c r="Q121" s="3"/>
      <c r="R121" s="3"/>
      <c r="S121" s="30"/>
      <c r="T121" s="30"/>
      <c r="U121" s="30"/>
      <c r="V121" s="30"/>
      <c r="W121" s="30"/>
      <c r="X121" s="30"/>
      <c r="Y121" s="30"/>
      <c r="Z121" s="30"/>
    </row>
    <row r="122" spans="1:26" ht="12.75" customHeight="1" x14ac:dyDescent="0.2">
      <c r="A122" s="3"/>
      <c r="B122" s="3"/>
      <c r="C122" s="4"/>
      <c r="D122" s="3"/>
      <c r="E122" s="3"/>
      <c r="F122" s="3"/>
      <c r="G122" s="3"/>
      <c r="H122" s="3"/>
      <c r="I122" s="3"/>
      <c r="J122" s="3"/>
      <c r="K122" s="3"/>
      <c r="L122" s="3"/>
      <c r="M122" s="3"/>
      <c r="N122" s="3"/>
      <c r="O122" s="3"/>
      <c r="P122" s="3"/>
      <c r="Q122" s="3"/>
      <c r="R122" s="3"/>
      <c r="S122" s="30"/>
      <c r="T122" s="30"/>
      <c r="U122" s="30"/>
      <c r="V122" s="30"/>
      <c r="W122" s="30"/>
      <c r="X122" s="30"/>
      <c r="Y122" s="30"/>
      <c r="Z122" s="30"/>
    </row>
    <row r="123" spans="1:26" ht="12.75" customHeight="1" x14ac:dyDescent="0.2">
      <c r="A123" s="3"/>
      <c r="B123" s="3"/>
      <c r="C123" s="4"/>
      <c r="D123" s="3"/>
      <c r="E123" s="3"/>
      <c r="F123" s="3"/>
      <c r="G123" s="3"/>
      <c r="H123" s="3"/>
      <c r="I123" s="3"/>
      <c r="J123" s="3"/>
      <c r="K123" s="3"/>
      <c r="L123" s="3"/>
      <c r="M123" s="3"/>
      <c r="N123" s="3"/>
      <c r="O123" s="3"/>
      <c r="P123" s="3"/>
      <c r="Q123" s="3"/>
      <c r="R123" s="3"/>
      <c r="S123" s="30"/>
      <c r="T123" s="30"/>
      <c r="U123" s="30"/>
      <c r="V123" s="30"/>
      <c r="W123" s="30"/>
      <c r="X123" s="30"/>
      <c r="Y123" s="30"/>
      <c r="Z123" s="30"/>
    </row>
    <row r="124" spans="1:26" ht="12.75" customHeight="1" x14ac:dyDescent="0.2">
      <c r="A124" s="3"/>
      <c r="B124" s="3"/>
      <c r="C124" s="4"/>
      <c r="D124" s="3"/>
      <c r="E124" s="3"/>
      <c r="F124" s="3"/>
      <c r="G124" s="3"/>
      <c r="H124" s="3"/>
      <c r="I124" s="3"/>
      <c r="J124" s="3"/>
      <c r="K124" s="3"/>
      <c r="L124" s="3"/>
      <c r="M124" s="3"/>
      <c r="N124" s="3"/>
      <c r="O124" s="3"/>
      <c r="P124" s="3"/>
      <c r="Q124" s="3"/>
      <c r="R124" s="3"/>
      <c r="S124" s="30"/>
      <c r="T124" s="30"/>
      <c r="U124" s="30"/>
      <c r="V124" s="30"/>
      <c r="W124" s="30"/>
      <c r="X124" s="30"/>
      <c r="Y124" s="30"/>
      <c r="Z124" s="30"/>
    </row>
    <row r="125" spans="1:26" ht="12.75" customHeight="1" x14ac:dyDescent="0.2">
      <c r="A125" s="3"/>
      <c r="B125" s="3"/>
      <c r="C125" s="4"/>
      <c r="D125" s="3"/>
      <c r="E125" s="3"/>
      <c r="F125" s="3"/>
      <c r="G125" s="3"/>
      <c r="H125" s="3"/>
      <c r="I125" s="3"/>
      <c r="J125" s="3"/>
      <c r="K125" s="3"/>
      <c r="L125" s="3"/>
      <c r="M125" s="3"/>
      <c r="N125" s="3"/>
      <c r="O125" s="3"/>
      <c r="P125" s="3"/>
      <c r="Q125" s="3"/>
      <c r="R125" s="3"/>
      <c r="S125" s="30"/>
      <c r="T125" s="30"/>
      <c r="U125" s="30"/>
      <c r="V125" s="30"/>
      <c r="W125" s="30"/>
      <c r="X125" s="30"/>
      <c r="Y125" s="30"/>
      <c r="Z125" s="30"/>
    </row>
    <row r="126" spans="1:26" ht="12.75" customHeight="1" x14ac:dyDescent="0.2">
      <c r="A126" s="3"/>
      <c r="B126" s="3"/>
      <c r="C126" s="4"/>
      <c r="D126" s="3"/>
      <c r="E126" s="3"/>
      <c r="F126" s="3"/>
      <c r="G126" s="3"/>
      <c r="H126" s="3"/>
      <c r="I126" s="3"/>
      <c r="J126" s="3"/>
      <c r="K126" s="3"/>
      <c r="L126" s="3"/>
      <c r="M126" s="3"/>
      <c r="N126" s="3"/>
      <c r="O126" s="3"/>
      <c r="P126" s="3"/>
      <c r="Q126" s="3"/>
      <c r="R126" s="3"/>
      <c r="S126" s="30"/>
      <c r="T126" s="30"/>
      <c r="U126" s="30"/>
      <c r="V126" s="30"/>
      <c r="W126" s="30"/>
      <c r="X126" s="30"/>
      <c r="Y126" s="30"/>
      <c r="Z126" s="30"/>
    </row>
    <row r="127" spans="1:26" ht="12.75" customHeight="1" x14ac:dyDescent="0.2">
      <c r="A127" s="3"/>
      <c r="B127" s="3"/>
      <c r="C127" s="4"/>
      <c r="D127" s="3"/>
      <c r="E127" s="3"/>
      <c r="F127" s="3"/>
      <c r="G127" s="3"/>
      <c r="H127" s="3"/>
      <c r="I127" s="3"/>
      <c r="J127" s="3"/>
      <c r="K127" s="3"/>
      <c r="L127" s="3"/>
      <c r="M127" s="3"/>
      <c r="N127" s="3"/>
      <c r="O127" s="3"/>
      <c r="P127" s="3"/>
      <c r="Q127" s="3"/>
      <c r="R127" s="3"/>
      <c r="S127" s="30"/>
      <c r="T127" s="30"/>
      <c r="U127" s="30"/>
      <c r="V127" s="30"/>
      <c r="W127" s="30"/>
      <c r="X127" s="30"/>
      <c r="Y127" s="30"/>
      <c r="Z127" s="30"/>
    </row>
    <row r="128" spans="1:26" ht="12.75" customHeight="1" x14ac:dyDescent="0.2">
      <c r="A128" s="3"/>
      <c r="B128" s="3"/>
      <c r="C128" s="4"/>
      <c r="D128" s="3"/>
      <c r="E128" s="3"/>
      <c r="F128" s="3"/>
      <c r="G128" s="3"/>
      <c r="H128" s="3"/>
      <c r="I128" s="3"/>
      <c r="J128" s="3"/>
      <c r="K128" s="3"/>
      <c r="L128" s="3"/>
      <c r="M128" s="3"/>
      <c r="N128" s="3"/>
      <c r="O128" s="3"/>
      <c r="P128" s="3"/>
      <c r="Q128" s="3"/>
      <c r="R128" s="3"/>
      <c r="S128" s="30"/>
      <c r="T128" s="30"/>
      <c r="U128" s="30"/>
      <c r="V128" s="30"/>
      <c r="W128" s="30"/>
      <c r="X128" s="30"/>
      <c r="Y128" s="30"/>
      <c r="Z128" s="30"/>
    </row>
    <row r="129" spans="1:26" ht="12.75" customHeight="1" x14ac:dyDescent="0.2">
      <c r="A129" s="3"/>
      <c r="B129" s="3"/>
      <c r="C129" s="4"/>
      <c r="D129" s="3"/>
      <c r="E129" s="3"/>
      <c r="F129" s="3"/>
      <c r="G129" s="3"/>
      <c r="H129" s="3"/>
      <c r="I129" s="3"/>
      <c r="J129" s="3"/>
      <c r="K129" s="3"/>
      <c r="L129" s="3"/>
      <c r="M129" s="3"/>
      <c r="N129" s="3"/>
      <c r="O129" s="3"/>
      <c r="P129" s="3"/>
      <c r="Q129" s="3"/>
      <c r="R129" s="3"/>
      <c r="S129" s="30"/>
      <c r="T129" s="30"/>
      <c r="U129" s="30"/>
      <c r="V129" s="30"/>
      <c r="W129" s="30"/>
      <c r="X129" s="30"/>
      <c r="Y129" s="30"/>
      <c r="Z129" s="30"/>
    </row>
    <row r="130" spans="1:26" ht="12.75" customHeight="1" x14ac:dyDescent="0.2">
      <c r="A130" s="3"/>
      <c r="B130" s="3"/>
      <c r="C130" s="4"/>
      <c r="D130" s="3"/>
      <c r="E130" s="3"/>
      <c r="F130" s="3"/>
      <c r="G130" s="3"/>
      <c r="H130" s="3"/>
      <c r="I130" s="3"/>
      <c r="J130" s="3"/>
      <c r="K130" s="3"/>
      <c r="L130" s="3"/>
      <c r="M130" s="3"/>
      <c r="N130" s="3"/>
      <c r="O130" s="3"/>
      <c r="P130" s="3"/>
      <c r="Q130" s="3"/>
      <c r="R130" s="3"/>
      <c r="S130" s="30"/>
      <c r="T130" s="30"/>
      <c r="U130" s="30"/>
      <c r="V130" s="30"/>
      <c r="W130" s="30"/>
      <c r="X130" s="30"/>
      <c r="Y130" s="30"/>
      <c r="Z130" s="30"/>
    </row>
    <row r="131" spans="1:26" ht="12.75" customHeight="1" x14ac:dyDescent="0.2">
      <c r="A131" s="3"/>
      <c r="B131" s="3"/>
      <c r="C131" s="4"/>
      <c r="D131" s="3"/>
      <c r="E131" s="3"/>
      <c r="F131" s="3"/>
      <c r="G131" s="3"/>
      <c r="H131" s="3"/>
      <c r="I131" s="3"/>
      <c r="J131" s="3"/>
      <c r="K131" s="3"/>
      <c r="L131" s="3"/>
      <c r="M131" s="3"/>
      <c r="N131" s="3"/>
      <c r="O131" s="3"/>
      <c r="P131" s="3"/>
      <c r="Q131" s="3"/>
      <c r="R131" s="3"/>
      <c r="S131" s="30"/>
      <c r="T131" s="30"/>
      <c r="U131" s="30"/>
      <c r="V131" s="30"/>
      <c r="W131" s="30"/>
      <c r="X131" s="30"/>
      <c r="Y131" s="30"/>
      <c r="Z131" s="30"/>
    </row>
    <row r="132" spans="1:26" ht="12.75" customHeight="1" x14ac:dyDescent="0.2">
      <c r="A132" s="3"/>
      <c r="B132" s="3"/>
      <c r="C132" s="4"/>
      <c r="D132" s="3"/>
      <c r="E132" s="3"/>
      <c r="F132" s="3"/>
      <c r="G132" s="3"/>
      <c r="H132" s="3"/>
      <c r="I132" s="3"/>
      <c r="J132" s="3"/>
      <c r="K132" s="3"/>
      <c r="L132" s="3"/>
      <c r="M132" s="3"/>
      <c r="N132" s="3"/>
      <c r="O132" s="3"/>
      <c r="P132" s="3"/>
      <c r="Q132" s="3"/>
      <c r="R132" s="3"/>
      <c r="S132" s="30"/>
      <c r="T132" s="30"/>
      <c r="U132" s="30"/>
      <c r="V132" s="30"/>
      <c r="W132" s="30"/>
      <c r="X132" s="30"/>
      <c r="Y132" s="30"/>
      <c r="Z132" s="30"/>
    </row>
    <row r="133" spans="1:26" ht="12.75" customHeight="1" x14ac:dyDescent="0.2">
      <c r="A133" s="3"/>
      <c r="B133" s="3"/>
      <c r="C133" s="4"/>
      <c r="D133" s="3"/>
      <c r="E133" s="3"/>
      <c r="F133" s="3"/>
      <c r="G133" s="3"/>
      <c r="H133" s="3"/>
      <c r="I133" s="3"/>
      <c r="J133" s="3"/>
      <c r="K133" s="3"/>
      <c r="L133" s="3"/>
      <c r="M133" s="3"/>
      <c r="N133" s="3"/>
      <c r="O133" s="3"/>
      <c r="P133" s="3"/>
      <c r="Q133" s="3"/>
      <c r="R133" s="3"/>
      <c r="S133" s="30"/>
      <c r="T133" s="30"/>
      <c r="U133" s="30"/>
      <c r="V133" s="30"/>
      <c r="W133" s="30"/>
      <c r="X133" s="30"/>
      <c r="Y133" s="30"/>
      <c r="Z133" s="30"/>
    </row>
    <row r="134" spans="1:26" ht="12.75" customHeight="1" x14ac:dyDescent="0.2">
      <c r="A134" s="3"/>
      <c r="B134" s="3"/>
      <c r="C134" s="4"/>
      <c r="D134" s="3"/>
      <c r="E134" s="3"/>
      <c r="F134" s="3"/>
      <c r="G134" s="3"/>
      <c r="H134" s="3"/>
      <c r="I134" s="3"/>
      <c r="J134" s="3"/>
      <c r="K134" s="3"/>
      <c r="L134" s="3"/>
      <c r="M134" s="3"/>
      <c r="N134" s="3"/>
      <c r="O134" s="3"/>
      <c r="P134" s="3"/>
      <c r="Q134" s="3"/>
      <c r="R134" s="3"/>
      <c r="S134" s="30"/>
      <c r="T134" s="30"/>
      <c r="U134" s="30"/>
      <c r="V134" s="30"/>
      <c r="W134" s="30"/>
      <c r="X134" s="30"/>
      <c r="Y134" s="30"/>
      <c r="Z134" s="30"/>
    </row>
    <row r="135" spans="1:26" ht="12.75" customHeight="1" x14ac:dyDescent="0.2">
      <c r="A135" s="3"/>
      <c r="B135" s="3"/>
      <c r="C135" s="4"/>
      <c r="D135" s="3"/>
      <c r="E135" s="3"/>
      <c r="F135" s="3"/>
      <c r="G135" s="3"/>
      <c r="H135" s="3"/>
      <c r="I135" s="3"/>
      <c r="J135" s="3"/>
      <c r="K135" s="3"/>
      <c r="L135" s="3"/>
      <c r="M135" s="3"/>
      <c r="N135" s="3"/>
      <c r="O135" s="3"/>
      <c r="P135" s="3"/>
      <c r="Q135" s="3"/>
      <c r="R135" s="3"/>
      <c r="S135" s="30"/>
      <c r="T135" s="30"/>
      <c r="U135" s="30"/>
      <c r="V135" s="30"/>
      <c r="W135" s="30"/>
      <c r="X135" s="30"/>
      <c r="Y135" s="30"/>
      <c r="Z135" s="30"/>
    </row>
    <row r="136" spans="1:26" ht="12.75" customHeight="1" x14ac:dyDescent="0.2">
      <c r="A136" s="3"/>
      <c r="B136" s="3"/>
      <c r="C136" s="4"/>
      <c r="D136" s="3"/>
      <c r="E136" s="3"/>
      <c r="F136" s="3"/>
      <c r="G136" s="3"/>
      <c r="H136" s="3"/>
      <c r="I136" s="3"/>
      <c r="J136" s="3"/>
      <c r="K136" s="3"/>
      <c r="L136" s="3"/>
      <c r="M136" s="3"/>
      <c r="N136" s="3"/>
      <c r="O136" s="3"/>
      <c r="P136" s="3"/>
      <c r="Q136" s="3"/>
      <c r="R136" s="3"/>
      <c r="S136" s="30"/>
      <c r="T136" s="30"/>
      <c r="U136" s="30"/>
      <c r="V136" s="30"/>
      <c r="W136" s="30"/>
      <c r="X136" s="30"/>
      <c r="Y136" s="30"/>
      <c r="Z136" s="30"/>
    </row>
    <row r="137" spans="1:26" ht="12.75" customHeight="1" x14ac:dyDescent="0.2">
      <c r="A137" s="3"/>
      <c r="B137" s="3"/>
      <c r="C137" s="4"/>
      <c r="D137" s="3"/>
      <c r="E137" s="3"/>
      <c r="F137" s="3"/>
      <c r="G137" s="3"/>
      <c r="H137" s="3"/>
      <c r="I137" s="3"/>
      <c r="J137" s="3"/>
      <c r="K137" s="3"/>
      <c r="L137" s="3"/>
      <c r="M137" s="3"/>
      <c r="N137" s="3"/>
      <c r="O137" s="3"/>
      <c r="P137" s="3"/>
      <c r="Q137" s="3"/>
      <c r="R137" s="3"/>
      <c r="S137" s="30"/>
      <c r="T137" s="30"/>
      <c r="U137" s="30"/>
      <c r="V137" s="30"/>
      <c r="W137" s="30"/>
      <c r="X137" s="30"/>
      <c r="Y137" s="30"/>
      <c r="Z137" s="30"/>
    </row>
    <row r="138" spans="1:26" ht="12.75" customHeight="1" x14ac:dyDescent="0.2">
      <c r="A138" s="3"/>
      <c r="B138" s="3"/>
      <c r="C138" s="4"/>
      <c r="D138" s="3"/>
      <c r="E138" s="3"/>
      <c r="F138" s="3"/>
      <c r="G138" s="3"/>
      <c r="H138" s="3"/>
      <c r="I138" s="3"/>
      <c r="J138" s="3"/>
      <c r="K138" s="3"/>
      <c r="L138" s="3"/>
      <c r="M138" s="3"/>
      <c r="N138" s="3"/>
      <c r="O138" s="3"/>
      <c r="P138" s="3"/>
      <c r="Q138" s="3"/>
      <c r="R138" s="3"/>
      <c r="S138" s="30"/>
      <c r="T138" s="30"/>
      <c r="U138" s="30"/>
      <c r="V138" s="30"/>
      <c r="W138" s="30"/>
      <c r="X138" s="30"/>
      <c r="Y138" s="30"/>
      <c r="Z138" s="30"/>
    </row>
    <row r="139" spans="1:26" ht="12.75" customHeight="1" x14ac:dyDescent="0.2">
      <c r="A139" s="3"/>
      <c r="B139" s="3"/>
      <c r="C139" s="4"/>
      <c r="D139" s="3"/>
      <c r="E139" s="3"/>
      <c r="F139" s="3"/>
      <c r="G139" s="3"/>
      <c r="H139" s="3"/>
      <c r="I139" s="3"/>
      <c r="J139" s="3"/>
      <c r="K139" s="3"/>
      <c r="L139" s="3"/>
      <c r="M139" s="3"/>
      <c r="N139" s="3"/>
      <c r="O139" s="3"/>
      <c r="P139" s="3"/>
      <c r="Q139" s="3"/>
      <c r="R139" s="3"/>
      <c r="S139" s="30"/>
      <c r="T139" s="30"/>
      <c r="U139" s="30"/>
      <c r="V139" s="30"/>
      <c r="W139" s="30"/>
      <c r="X139" s="30"/>
      <c r="Y139" s="30"/>
      <c r="Z139" s="30"/>
    </row>
    <row r="140" spans="1:26" ht="12.75" customHeight="1" x14ac:dyDescent="0.2">
      <c r="A140" s="3"/>
      <c r="B140" s="3"/>
      <c r="C140" s="4"/>
      <c r="D140" s="3"/>
      <c r="E140" s="3"/>
      <c r="F140" s="3"/>
      <c r="G140" s="3"/>
      <c r="H140" s="3"/>
      <c r="I140" s="3"/>
      <c r="J140" s="3"/>
      <c r="K140" s="3"/>
      <c r="L140" s="3"/>
      <c r="M140" s="3"/>
      <c r="N140" s="3"/>
      <c r="O140" s="3"/>
      <c r="P140" s="3"/>
      <c r="Q140" s="3"/>
      <c r="R140" s="3"/>
      <c r="S140" s="30"/>
      <c r="T140" s="30"/>
      <c r="U140" s="30"/>
      <c r="V140" s="30"/>
      <c r="W140" s="30"/>
      <c r="X140" s="30"/>
      <c r="Y140" s="30"/>
      <c r="Z140" s="30"/>
    </row>
    <row r="141" spans="1:26" ht="12.75" customHeight="1" x14ac:dyDescent="0.2">
      <c r="A141" s="3"/>
      <c r="B141" s="3"/>
      <c r="C141" s="4"/>
      <c r="D141" s="3"/>
      <c r="E141" s="3"/>
      <c r="F141" s="3"/>
      <c r="G141" s="3"/>
      <c r="H141" s="3"/>
      <c r="I141" s="3"/>
      <c r="J141" s="3"/>
      <c r="K141" s="3"/>
      <c r="L141" s="3"/>
      <c r="M141" s="3"/>
      <c r="N141" s="3"/>
      <c r="O141" s="3"/>
      <c r="P141" s="3"/>
      <c r="Q141" s="3"/>
      <c r="R141" s="3"/>
      <c r="S141" s="30"/>
      <c r="T141" s="30"/>
      <c r="U141" s="30"/>
      <c r="V141" s="30"/>
      <c r="W141" s="30"/>
      <c r="X141" s="30"/>
      <c r="Y141" s="30"/>
      <c r="Z141" s="30"/>
    </row>
    <row r="142" spans="1:26" ht="12.75" customHeight="1" x14ac:dyDescent="0.2">
      <c r="A142" s="3"/>
      <c r="B142" s="3"/>
      <c r="C142" s="4"/>
      <c r="D142" s="3"/>
      <c r="E142" s="3"/>
      <c r="F142" s="3"/>
      <c r="G142" s="3"/>
      <c r="H142" s="3"/>
      <c r="I142" s="3"/>
      <c r="J142" s="3"/>
      <c r="K142" s="3"/>
      <c r="L142" s="3"/>
      <c r="M142" s="3"/>
      <c r="N142" s="3"/>
      <c r="O142" s="3"/>
      <c r="P142" s="3"/>
      <c r="Q142" s="3"/>
      <c r="R142" s="3"/>
      <c r="S142" s="30"/>
      <c r="T142" s="30"/>
      <c r="U142" s="30"/>
      <c r="V142" s="30"/>
      <c r="W142" s="30"/>
      <c r="X142" s="30"/>
      <c r="Y142" s="30"/>
      <c r="Z142" s="30"/>
    </row>
    <row r="143" spans="1:26" ht="12.75" customHeight="1" x14ac:dyDescent="0.2">
      <c r="A143" s="3"/>
      <c r="B143" s="3"/>
      <c r="C143" s="4"/>
      <c r="D143" s="3"/>
      <c r="E143" s="3"/>
      <c r="F143" s="3"/>
      <c r="G143" s="3"/>
      <c r="H143" s="3"/>
      <c r="I143" s="3"/>
      <c r="J143" s="3"/>
      <c r="K143" s="3"/>
      <c r="L143" s="3"/>
      <c r="M143" s="3"/>
      <c r="N143" s="3"/>
      <c r="O143" s="3"/>
      <c r="P143" s="3"/>
      <c r="Q143" s="3"/>
      <c r="R143" s="3"/>
      <c r="S143" s="30"/>
      <c r="T143" s="30"/>
      <c r="U143" s="30"/>
      <c r="V143" s="30"/>
      <c r="W143" s="30"/>
      <c r="X143" s="30"/>
      <c r="Y143" s="30"/>
      <c r="Z143" s="30"/>
    </row>
    <row r="144" spans="1:26" ht="12.75" customHeight="1" x14ac:dyDescent="0.2">
      <c r="A144" s="3"/>
      <c r="B144" s="3"/>
      <c r="C144" s="4"/>
      <c r="D144" s="3"/>
      <c r="E144" s="3"/>
      <c r="F144" s="3"/>
      <c r="G144" s="3"/>
      <c r="H144" s="3"/>
      <c r="I144" s="3"/>
      <c r="J144" s="3"/>
      <c r="K144" s="3"/>
      <c r="L144" s="3"/>
      <c r="M144" s="3"/>
      <c r="N144" s="3"/>
      <c r="O144" s="3"/>
      <c r="P144" s="3"/>
      <c r="Q144" s="3"/>
      <c r="R144" s="3"/>
      <c r="S144" s="30"/>
      <c r="T144" s="30"/>
      <c r="U144" s="30"/>
      <c r="V144" s="30"/>
      <c r="W144" s="30"/>
      <c r="X144" s="30"/>
      <c r="Y144" s="30"/>
      <c r="Z144" s="30"/>
    </row>
    <row r="145" spans="1:26" ht="12.75" customHeight="1" x14ac:dyDescent="0.2">
      <c r="A145" s="3"/>
      <c r="B145" s="3"/>
      <c r="C145" s="4"/>
      <c r="D145" s="3"/>
      <c r="E145" s="3"/>
      <c r="F145" s="3"/>
      <c r="G145" s="3"/>
      <c r="H145" s="3"/>
      <c r="I145" s="3"/>
      <c r="J145" s="3"/>
      <c r="K145" s="3"/>
      <c r="L145" s="3"/>
      <c r="M145" s="3"/>
      <c r="N145" s="3"/>
      <c r="O145" s="3"/>
      <c r="P145" s="3"/>
      <c r="Q145" s="3"/>
      <c r="R145" s="3"/>
      <c r="S145" s="30"/>
      <c r="T145" s="30"/>
      <c r="U145" s="30"/>
      <c r="V145" s="30"/>
      <c r="W145" s="30"/>
      <c r="X145" s="30"/>
      <c r="Y145" s="30"/>
      <c r="Z145" s="30"/>
    </row>
    <row r="146" spans="1:26" ht="12.75" customHeight="1" x14ac:dyDescent="0.2">
      <c r="A146" s="3"/>
      <c r="B146" s="3"/>
      <c r="C146" s="4"/>
      <c r="D146" s="3"/>
      <c r="E146" s="3"/>
      <c r="F146" s="3"/>
      <c r="G146" s="3"/>
      <c r="H146" s="3"/>
      <c r="I146" s="3"/>
      <c r="J146" s="3"/>
      <c r="K146" s="3"/>
      <c r="L146" s="3"/>
      <c r="M146" s="3"/>
      <c r="N146" s="3"/>
      <c r="O146" s="3"/>
      <c r="P146" s="3"/>
      <c r="Q146" s="3"/>
      <c r="R146" s="3"/>
      <c r="S146" s="30"/>
      <c r="T146" s="30"/>
      <c r="U146" s="30"/>
      <c r="V146" s="30"/>
      <c r="W146" s="30"/>
      <c r="X146" s="30"/>
      <c r="Y146" s="30"/>
      <c r="Z146" s="30"/>
    </row>
    <row r="147" spans="1:26" ht="12.75" customHeight="1" x14ac:dyDescent="0.2">
      <c r="A147" s="3"/>
      <c r="B147" s="3"/>
      <c r="C147" s="4"/>
      <c r="D147" s="3"/>
      <c r="E147" s="3"/>
      <c r="F147" s="3"/>
      <c r="G147" s="3"/>
      <c r="H147" s="3"/>
      <c r="I147" s="3"/>
      <c r="J147" s="3"/>
      <c r="K147" s="3"/>
      <c r="L147" s="3"/>
      <c r="M147" s="3"/>
      <c r="N147" s="3"/>
      <c r="O147" s="3"/>
      <c r="P147" s="3"/>
      <c r="Q147" s="3"/>
      <c r="R147" s="3"/>
      <c r="S147" s="30"/>
      <c r="T147" s="30"/>
      <c r="U147" s="30"/>
      <c r="V147" s="30"/>
      <c r="W147" s="30"/>
      <c r="X147" s="30"/>
      <c r="Y147" s="30"/>
      <c r="Z147" s="30"/>
    </row>
    <row r="148" spans="1:26" ht="12.75" customHeight="1" x14ac:dyDescent="0.2">
      <c r="A148" s="3"/>
      <c r="B148" s="3"/>
      <c r="C148" s="4"/>
      <c r="D148" s="3"/>
      <c r="E148" s="3"/>
      <c r="F148" s="3"/>
      <c r="G148" s="3"/>
      <c r="H148" s="3"/>
      <c r="I148" s="3"/>
      <c r="J148" s="3"/>
      <c r="K148" s="3"/>
      <c r="L148" s="3"/>
      <c r="M148" s="3"/>
      <c r="N148" s="3"/>
      <c r="O148" s="3"/>
      <c r="P148" s="3"/>
      <c r="Q148" s="3"/>
      <c r="R148" s="3"/>
      <c r="S148" s="30"/>
      <c r="T148" s="30"/>
      <c r="U148" s="30"/>
      <c r="V148" s="30"/>
      <c r="W148" s="30"/>
      <c r="X148" s="30"/>
      <c r="Y148" s="30"/>
      <c r="Z148" s="30"/>
    </row>
    <row r="149" spans="1:26" ht="12.75" customHeight="1" x14ac:dyDescent="0.2">
      <c r="A149" s="3"/>
      <c r="B149" s="3"/>
      <c r="C149" s="4"/>
      <c r="D149" s="3"/>
      <c r="E149" s="3"/>
      <c r="F149" s="3"/>
      <c r="G149" s="3"/>
      <c r="H149" s="3"/>
      <c r="I149" s="3"/>
      <c r="J149" s="3"/>
      <c r="K149" s="3"/>
      <c r="L149" s="3"/>
      <c r="M149" s="3"/>
      <c r="N149" s="3"/>
      <c r="O149" s="3"/>
      <c r="P149" s="3"/>
      <c r="Q149" s="3"/>
      <c r="R149" s="3"/>
      <c r="S149" s="30"/>
      <c r="T149" s="30"/>
      <c r="U149" s="30"/>
      <c r="V149" s="30"/>
      <c r="W149" s="30"/>
      <c r="X149" s="30"/>
      <c r="Y149" s="30"/>
      <c r="Z149" s="30"/>
    </row>
    <row r="150" spans="1:26" ht="12.75" customHeight="1" x14ac:dyDescent="0.2">
      <c r="A150" s="3"/>
      <c r="B150" s="3"/>
      <c r="C150" s="4"/>
      <c r="D150" s="3"/>
      <c r="E150" s="3"/>
      <c r="F150" s="3"/>
      <c r="G150" s="3"/>
      <c r="H150" s="3"/>
      <c r="I150" s="3"/>
      <c r="J150" s="3"/>
      <c r="K150" s="3"/>
      <c r="L150" s="3"/>
      <c r="M150" s="3"/>
      <c r="N150" s="3"/>
      <c r="O150" s="3"/>
      <c r="P150" s="3"/>
      <c r="Q150" s="3"/>
      <c r="R150" s="3"/>
      <c r="S150" s="30"/>
      <c r="T150" s="30"/>
      <c r="U150" s="30"/>
      <c r="V150" s="30"/>
      <c r="W150" s="30"/>
      <c r="X150" s="30"/>
      <c r="Y150" s="30"/>
      <c r="Z150" s="30"/>
    </row>
    <row r="151" spans="1:26" ht="12.75" customHeight="1" x14ac:dyDescent="0.2">
      <c r="A151" s="3"/>
      <c r="B151" s="3"/>
      <c r="C151" s="4"/>
      <c r="D151" s="3"/>
      <c r="E151" s="3"/>
      <c r="F151" s="3"/>
      <c r="G151" s="3"/>
      <c r="H151" s="3"/>
      <c r="I151" s="3"/>
      <c r="J151" s="3"/>
      <c r="K151" s="3"/>
      <c r="L151" s="3"/>
      <c r="M151" s="3"/>
      <c r="N151" s="3"/>
      <c r="O151" s="3"/>
      <c r="P151" s="3"/>
      <c r="Q151" s="3"/>
      <c r="R151" s="3"/>
      <c r="S151" s="30"/>
      <c r="T151" s="30"/>
      <c r="U151" s="30"/>
      <c r="V151" s="30"/>
      <c r="W151" s="30"/>
      <c r="X151" s="30"/>
      <c r="Y151" s="30"/>
      <c r="Z151" s="30"/>
    </row>
    <row r="152" spans="1:26" ht="12.75" customHeight="1" x14ac:dyDescent="0.2">
      <c r="A152" s="3"/>
      <c r="B152" s="3"/>
      <c r="C152" s="4"/>
      <c r="D152" s="3"/>
      <c r="E152" s="3"/>
      <c r="F152" s="3"/>
      <c r="G152" s="3"/>
      <c r="H152" s="3"/>
      <c r="I152" s="3"/>
      <c r="J152" s="3"/>
      <c r="K152" s="3"/>
      <c r="L152" s="3"/>
      <c r="M152" s="3"/>
      <c r="N152" s="3"/>
      <c r="O152" s="3"/>
      <c r="P152" s="3"/>
      <c r="Q152" s="3"/>
      <c r="R152" s="3"/>
      <c r="S152" s="30"/>
      <c r="T152" s="30"/>
      <c r="U152" s="30"/>
      <c r="V152" s="30"/>
      <c r="W152" s="30"/>
      <c r="X152" s="30"/>
      <c r="Y152" s="30"/>
      <c r="Z152" s="30"/>
    </row>
    <row r="153" spans="1:26" ht="12.75" customHeight="1" x14ac:dyDescent="0.2">
      <c r="A153" s="3"/>
      <c r="B153" s="3"/>
      <c r="C153" s="4"/>
      <c r="D153" s="3"/>
      <c r="E153" s="3"/>
      <c r="F153" s="3"/>
      <c r="G153" s="3"/>
      <c r="H153" s="3"/>
      <c r="I153" s="3"/>
      <c r="J153" s="3"/>
      <c r="K153" s="3"/>
      <c r="L153" s="3"/>
      <c r="M153" s="3"/>
      <c r="N153" s="3"/>
      <c r="O153" s="3"/>
      <c r="P153" s="3"/>
      <c r="Q153" s="3"/>
      <c r="R153" s="3"/>
      <c r="S153" s="30"/>
      <c r="T153" s="30"/>
      <c r="U153" s="30"/>
      <c r="V153" s="30"/>
      <c r="W153" s="30"/>
      <c r="X153" s="30"/>
      <c r="Y153" s="30"/>
      <c r="Z153" s="30"/>
    </row>
    <row r="154" spans="1:26" ht="12.75" customHeight="1" x14ac:dyDescent="0.2">
      <c r="A154" s="3"/>
      <c r="B154" s="3"/>
      <c r="C154" s="4"/>
      <c r="D154" s="3"/>
      <c r="E154" s="3"/>
      <c r="F154" s="3"/>
      <c r="G154" s="3"/>
      <c r="H154" s="3"/>
      <c r="I154" s="3"/>
      <c r="J154" s="3"/>
      <c r="K154" s="3"/>
      <c r="L154" s="3"/>
      <c r="M154" s="3"/>
      <c r="N154" s="3"/>
      <c r="O154" s="3"/>
      <c r="P154" s="3"/>
      <c r="Q154" s="3"/>
      <c r="R154" s="3"/>
      <c r="S154" s="30"/>
      <c r="T154" s="30"/>
      <c r="U154" s="30"/>
      <c r="V154" s="30"/>
      <c r="W154" s="30"/>
      <c r="X154" s="30"/>
      <c r="Y154" s="30"/>
      <c r="Z154" s="30"/>
    </row>
    <row r="155" spans="1:26" ht="12.75" customHeight="1" x14ac:dyDescent="0.2">
      <c r="A155" s="3"/>
      <c r="B155" s="3"/>
      <c r="C155" s="4"/>
      <c r="D155" s="3"/>
      <c r="E155" s="3"/>
      <c r="F155" s="3"/>
      <c r="G155" s="3"/>
      <c r="H155" s="3"/>
      <c r="I155" s="3"/>
      <c r="J155" s="3"/>
      <c r="K155" s="3"/>
      <c r="L155" s="3"/>
      <c r="M155" s="3"/>
      <c r="N155" s="3"/>
      <c r="O155" s="3"/>
      <c r="P155" s="3"/>
      <c r="Q155" s="3"/>
      <c r="R155" s="3"/>
      <c r="S155" s="30"/>
      <c r="T155" s="30"/>
      <c r="U155" s="30"/>
      <c r="V155" s="30"/>
      <c r="W155" s="30"/>
      <c r="X155" s="30"/>
      <c r="Y155" s="30"/>
      <c r="Z155" s="30"/>
    </row>
    <row r="156" spans="1:26" ht="12.75" customHeight="1" x14ac:dyDescent="0.2">
      <c r="A156" s="3"/>
      <c r="B156" s="3"/>
      <c r="C156" s="4"/>
      <c r="D156" s="3"/>
      <c r="E156" s="3"/>
      <c r="F156" s="3"/>
      <c r="G156" s="3"/>
      <c r="H156" s="3"/>
      <c r="I156" s="3"/>
      <c r="J156" s="3"/>
      <c r="K156" s="3"/>
      <c r="L156" s="3"/>
      <c r="M156" s="3"/>
      <c r="N156" s="3"/>
      <c r="O156" s="3"/>
      <c r="P156" s="3"/>
      <c r="Q156" s="3"/>
      <c r="R156" s="3"/>
      <c r="S156" s="30"/>
      <c r="T156" s="30"/>
      <c r="U156" s="30"/>
      <c r="V156" s="30"/>
      <c r="W156" s="30"/>
      <c r="X156" s="30"/>
      <c r="Y156" s="30"/>
      <c r="Z156" s="30"/>
    </row>
    <row r="157" spans="1:26" ht="12.75" customHeight="1" x14ac:dyDescent="0.2">
      <c r="A157" s="3"/>
      <c r="B157" s="3"/>
      <c r="C157" s="4"/>
      <c r="D157" s="3"/>
      <c r="E157" s="3"/>
      <c r="F157" s="3"/>
      <c r="G157" s="3"/>
      <c r="H157" s="3"/>
      <c r="I157" s="3"/>
      <c r="J157" s="3"/>
      <c r="K157" s="3"/>
      <c r="L157" s="3"/>
      <c r="M157" s="3"/>
      <c r="N157" s="3"/>
      <c r="O157" s="3"/>
      <c r="P157" s="3"/>
      <c r="Q157" s="3"/>
      <c r="R157" s="3"/>
      <c r="S157" s="30"/>
      <c r="T157" s="30"/>
      <c r="U157" s="30"/>
      <c r="V157" s="30"/>
      <c r="W157" s="30"/>
      <c r="X157" s="30"/>
      <c r="Y157" s="30"/>
      <c r="Z157" s="30"/>
    </row>
    <row r="158" spans="1:26" ht="12.75" customHeight="1" x14ac:dyDescent="0.2">
      <c r="A158" s="3"/>
      <c r="B158" s="3"/>
      <c r="C158" s="4"/>
      <c r="D158" s="3"/>
      <c r="E158" s="3"/>
      <c r="F158" s="3"/>
      <c r="G158" s="3"/>
      <c r="H158" s="3"/>
      <c r="I158" s="3"/>
      <c r="J158" s="3"/>
      <c r="K158" s="3"/>
      <c r="L158" s="3"/>
      <c r="M158" s="3"/>
      <c r="N158" s="3"/>
      <c r="O158" s="3"/>
      <c r="P158" s="3"/>
      <c r="Q158" s="3"/>
      <c r="R158" s="3"/>
      <c r="S158" s="30"/>
      <c r="T158" s="30"/>
      <c r="U158" s="30"/>
      <c r="V158" s="30"/>
      <c r="W158" s="30"/>
      <c r="X158" s="30"/>
      <c r="Y158" s="30"/>
      <c r="Z158" s="30"/>
    </row>
    <row r="159" spans="1:26" ht="12.75" customHeight="1" x14ac:dyDescent="0.2">
      <c r="A159" s="3"/>
      <c r="B159" s="3"/>
      <c r="C159" s="4"/>
      <c r="D159" s="3"/>
      <c r="E159" s="3"/>
      <c r="F159" s="3"/>
      <c r="G159" s="3"/>
      <c r="H159" s="3"/>
      <c r="I159" s="3"/>
      <c r="J159" s="3"/>
      <c r="K159" s="3"/>
      <c r="L159" s="3"/>
      <c r="M159" s="3"/>
      <c r="N159" s="3"/>
      <c r="O159" s="3"/>
      <c r="P159" s="3"/>
      <c r="Q159" s="3"/>
      <c r="R159" s="3"/>
      <c r="S159" s="30"/>
      <c r="T159" s="30"/>
      <c r="U159" s="30"/>
      <c r="V159" s="30"/>
      <c r="W159" s="30"/>
      <c r="X159" s="30"/>
      <c r="Y159" s="30"/>
      <c r="Z159" s="30"/>
    </row>
    <row r="160" spans="1:26" ht="12.75" customHeight="1" x14ac:dyDescent="0.2">
      <c r="A160" s="3"/>
      <c r="B160" s="3"/>
      <c r="C160" s="4"/>
      <c r="D160" s="3"/>
      <c r="E160" s="3"/>
      <c r="F160" s="3"/>
      <c r="G160" s="3"/>
      <c r="H160" s="3"/>
      <c r="I160" s="3"/>
      <c r="J160" s="3"/>
      <c r="K160" s="3"/>
      <c r="L160" s="3"/>
      <c r="M160" s="3"/>
      <c r="N160" s="3"/>
      <c r="O160" s="3"/>
      <c r="P160" s="3"/>
      <c r="Q160" s="3"/>
      <c r="R160" s="3"/>
      <c r="S160" s="30"/>
      <c r="T160" s="30"/>
      <c r="U160" s="30"/>
      <c r="V160" s="30"/>
      <c r="W160" s="30"/>
      <c r="X160" s="30"/>
      <c r="Y160" s="30"/>
      <c r="Z160" s="30"/>
    </row>
    <row r="161" spans="1:26" ht="12.75" customHeight="1" x14ac:dyDescent="0.2">
      <c r="A161" s="3"/>
      <c r="B161" s="3"/>
      <c r="C161" s="4"/>
      <c r="D161" s="3"/>
      <c r="E161" s="3"/>
      <c r="F161" s="3"/>
      <c r="G161" s="3"/>
      <c r="H161" s="3"/>
      <c r="I161" s="3"/>
      <c r="J161" s="3"/>
      <c r="K161" s="3"/>
      <c r="L161" s="3"/>
      <c r="M161" s="3"/>
      <c r="N161" s="3"/>
      <c r="O161" s="3"/>
      <c r="P161" s="3"/>
      <c r="Q161" s="3"/>
      <c r="R161" s="3"/>
      <c r="S161" s="30"/>
      <c r="T161" s="30"/>
      <c r="U161" s="30"/>
      <c r="V161" s="30"/>
      <c r="W161" s="30"/>
      <c r="X161" s="30"/>
      <c r="Y161" s="30"/>
      <c r="Z161" s="30"/>
    </row>
    <row r="162" spans="1:26" ht="12.75" customHeight="1" x14ac:dyDescent="0.2">
      <c r="A162" s="3"/>
      <c r="B162" s="3"/>
      <c r="C162" s="4"/>
      <c r="D162" s="3"/>
      <c r="E162" s="3"/>
      <c r="F162" s="3"/>
      <c r="G162" s="3"/>
      <c r="H162" s="3"/>
      <c r="I162" s="3"/>
      <c r="J162" s="3"/>
      <c r="K162" s="3"/>
      <c r="L162" s="3"/>
      <c r="M162" s="3"/>
      <c r="N162" s="3"/>
      <c r="O162" s="3"/>
      <c r="P162" s="3"/>
      <c r="Q162" s="3"/>
      <c r="R162" s="3"/>
      <c r="S162" s="30"/>
      <c r="T162" s="30"/>
      <c r="U162" s="30"/>
      <c r="V162" s="30"/>
      <c r="W162" s="30"/>
      <c r="X162" s="30"/>
      <c r="Y162" s="30"/>
      <c r="Z162" s="30"/>
    </row>
    <row r="163" spans="1:26" ht="12.75" customHeight="1" x14ac:dyDescent="0.2">
      <c r="A163" s="3"/>
      <c r="B163" s="3"/>
      <c r="C163" s="4"/>
      <c r="D163" s="3"/>
      <c r="E163" s="3"/>
      <c r="F163" s="3"/>
      <c r="G163" s="3"/>
      <c r="H163" s="3"/>
      <c r="I163" s="3"/>
      <c r="J163" s="3"/>
      <c r="K163" s="3"/>
      <c r="L163" s="3"/>
      <c r="M163" s="3"/>
      <c r="N163" s="3"/>
      <c r="O163" s="3"/>
      <c r="P163" s="3"/>
      <c r="Q163" s="3"/>
      <c r="R163" s="3"/>
      <c r="S163" s="30"/>
      <c r="T163" s="30"/>
      <c r="U163" s="30"/>
      <c r="V163" s="30"/>
      <c r="W163" s="30"/>
      <c r="X163" s="30"/>
      <c r="Y163" s="30"/>
      <c r="Z163" s="30"/>
    </row>
    <row r="164" spans="1:26" ht="12.75" customHeight="1" x14ac:dyDescent="0.2">
      <c r="A164" s="3"/>
      <c r="B164" s="3"/>
      <c r="C164" s="4"/>
      <c r="D164" s="3"/>
      <c r="E164" s="3"/>
      <c r="F164" s="3"/>
      <c r="G164" s="3"/>
      <c r="H164" s="3"/>
      <c r="I164" s="3"/>
      <c r="J164" s="3"/>
      <c r="K164" s="3"/>
      <c r="L164" s="3"/>
      <c r="M164" s="3"/>
      <c r="N164" s="3"/>
      <c r="O164" s="3"/>
      <c r="P164" s="3"/>
      <c r="Q164" s="3"/>
      <c r="R164" s="3"/>
      <c r="S164" s="30"/>
      <c r="T164" s="30"/>
      <c r="U164" s="30"/>
      <c r="V164" s="30"/>
      <c r="W164" s="30"/>
      <c r="X164" s="30"/>
      <c r="Y164" s="30"/>
      <c r="Z164" s="30"/>
    </row>
    <row r="165" spans="1:26" ht="12.75" customHeight="1" x14ac:dyDescent="0.2">
      <c r="A165" s="3"/>
      <c r="B165" s="3"/>
      <c r="C165" s="4"/>
      <c r="D165" s="3"/>
      <c r="E165" s="3"/>
      <c r="F165" s="3"/>
      <c r="G165" s="3"/>
      <c r="H165" s="3"/>
      <c r="I165" s="3"/>
      <c r="J165" s="3"/>
      <c r="K165" s="3"/>
      <c r="L165" s="3"/>
      <c r="M165" s="3"/>
      <c r="N165" s="3"/>
      <c r="O165" s="3"/>
      <c r="P165" s="3"/>
      <c r="Q165" s="3"/>
      <c r="R165" s="3"/>
      <c r="S165" s="30"/>
      <c r="T165" s="30"/>
      <c r="U165" s="30"/>
      <c r="V165" s="30"/>
      <c r="W165" s="30"/>
      <c r="X165" s="30"/>
      <c r="Y165" s="30"/>
      <c r="Z165" s="30"/>
    </row>
    <row r="166" spans="1:26" ht="12.75" customHeight="1" x14ac:dyDescent="0.2">
      <c r="A166" s="3"/>
      <c r="B166" s="3"/>
      <c r="C166" s="4"/>
      <c r="D166" s="3"/>
      <c r="E166" s="3"/>
      <c r="F166" s="3"/>
      <c r="G166" s="3"/>
      <c r="H166" s="3"/>
      <c r="I166" s="3"/>
      <c r="J166" s="3"/>
      <c r="K166" s="3"/>
      <c r="L166" s="3"/>
      <c r="M166" s="3"/>
      <c r="N166" s="3"/>
      <c r="O166" s="3"/>
      <c r="P166" s="3"/>
      <c r="Q166" s="3"/>
      <c r="R166" s="3"/>
      <c r="S166" s="30"/>
      <c r="T166" s="30"/>
      <c r="U166" s="30"/>
      <c r="V166" s="30"/>
      <c r="W166" s="30"/>
      <c r="X166" s="30"/>
      <c r="Y166" s="30"/>
      <c r="Z166" s="30"/>
    </row>
    <row r="167" spans="1:26" ht="12.75" customHeight="1" x14ac:dyDescent="0.2">
      <c r="A167" s="3"/>
      <c r="B167" s="3"/>
      <c r="C167" s="4"/>
      <c r="D167" s="3"/>
      <c r="E167" s="3"/>
      <c r="F167" s="3"/>
      <c r="G167" s="3"/>
      <c r="H167" s="3"/>
      <c r="I167" s="3"/>
      <c r="J167" s="3"/>
      <c r="K167" s="3"/>
      <c r="L167" s="3"/>
      <c r="M167" s="3"/>
      <c r="N167" s="3"/>
      <c r="O167" s="3"/>
      <c r="P167" s="3"/>
      <c r="Q167" s="3"/>
      <c r="R167" s="3"/>
      <c r="S167" s="30"/>
      <c r="T167" s="30"/>
      <c r="U167" s="30"/>
      <c r="V167" s="30"/>
      <c r="W167" s="30"/>
      <c r="X167" s="30"/>
      <c r="Y167" s="30"/>
      <c r="Z167" s="30"/>
    </row>
    <row r="168" spans="1:26" ht="12.75" customHeight="1" x14ac:dyDescent="0.2">
      <c r="A168" s="3"/>
      <c r="B168" s="3"/>
      <c r="C168" s="4"/>
      <c r="D168" s="3"/>
      <c r="E168" s="3"/>
      <c r="F168" s="3"/>
      <c r="G168" s="3"/>
      <c r="H168" s="3"/>
      <c r="I168" s="3"/>
      <c r="J168" s="3"/>
      <c r="K168" s="3"/>
      <c r="L168" s="3"/>
      <c r="M168" s="3"/>
      <c r="N168" s="3"/>
      <c r="O168" s="3"/>
      <c r="P168" s="3"/>
      <c r="Q168" s="3"/>
      <c r="R168" s="3"/>
      <c r="S168" s="30"/>
      <c r="T168" s="30"/>
      <c r="U168" s="30"/>
      <c r="V168" s="30"/>
      <c r="W168" s="30"/>
      <c r="X168" s="30"/>
      <c r="Y168" s="30"/>
      <c r="Z168" s="30"/>
    </row>
    <row r="169" spans="1:26" ht="12.75" customHeight="1" x14ac:dyDescent="0.2">
      <c r="A169" s="3"/>
      <c r="B169" s="3"/>
      <c r="C169" s="4"/>
      <c r="D169" s="3"/>
      <c r="E169" s="3"/>
      <c r="F169" s="3"/>
      <c r="G169" s="3"/>
      <c r="H169" s="3"/>
      <c r="I169" s="3"/>
      <c r="J169" s="3"/>
      <c r="K169" s="3"/>
      <c r="L169" s="3"/>
      <c r="M169" s="3"/>
      <c r="N169" s="3"/>
      <c r="O169" s="3"/>
      <c r="P169" s="3"/>
      <c r="Q169" s="3"/>
      <c r="R169" s="3"/>
      <c r="S169" s="30"/>
      <c r="T169" s="30"/>
      <c r="U169" s="30"/>
      <c r="V169" s="30"/>
      <c r="W169" s="30"/>
      <c r="X169" s="30"/>
      <c r="Y169" s="30"/>
      <c r="Z169" s="30"/>
    </row>
    <row r="170" spans="1:26" ht="12.75" customHeight="1" x14ac:dyDescent="0.2">
      <c r="A170" s="3"/>
      <c r="B170" s="3"/>
      <c r="C170" s="4"/>
      <c r="D170" s="3"/>
      <c r="E170" s="3"/>
      <c r="F170" s="3"/>
      <c r="G170" s="3"/>
      <c r="H170" s="3"/>
      <c r="I170" s="3"/>
      <c r="J170" s="3"/>
      <c r="K170" s="3"/>
      <c r="L170" s="3"/>
      <c r="M170" s="3"/>
      <c r="N170" s="3"/>
      <c r="O170" s="3"/>
      <c r="P170" s="3"/>
      <c r="Q170" s="3"/>
      <c r="R170" s="3"/>
      <c r="S170" s="30"/>
      <c r="T170" s="30"/>
      <c r="U170" s="30"/>
      <c r="V170" s="30"/>
      <c r="W170" s="30"/>
      <c r="X170" s="30"/>
      <c r="Y170" s="30"/>
      <c r="Z170" s="30"/>
    </row>
    <row r="171" spans="1:26" ht="12.75" customHeight="1" x14ac:dyDescent="0.2">
      <c r="A171" s="3"/>
      <c r="B171" s="3"/>
      <c r="C171" s="4"/>
      <c r="D171" s="3"/>
      <c r="E171" s="3"/>
      <c r="F171" s="3"/>
      <c r="G171" s="3"/>
      <c r="H171" s="3"/>
      <c r="I171" s="3"/>
      <c r="J171" s="3"/>
      <c r="K171" s="3"/>
      <c r="L171" s="3"/>
      <c r="M171" s="3"/>
      <c r="N171" s="3"/>
      <c r="O171" s="3"/>
      <c r="P171" s="3"/>
      <c r="Q171" s="3"/>
      <c r="R171" s="3"/>
      <c r="S171" s="30"/>
      <c r="T171" s="30"/>
      <c r="U171" s="30"/>
      <c r="V171" s="30"/>
      <c r="W171" s="30"/>
      <c r="X171" s="30"/>
      <c r="Y171" s="30"/>
      <c r="Z171" s="30"/>
    </row>
    <row r="172" spans="1:26" ht="12.75" customHeight="1" x14ac:dyDescent="0.2">
      <c r="A172" s="3"/>
      <c r="B172" s="3"/>
      <c r="C172" s="4"/>
      <c r="D172" s="3"/>
      <c r="E172" s="3"/>
      <c r="F172" s="3"/>
      <c r="G172" s="3"/>
      <c r="H172" s="3"/>
      <c r="I172" s="3"/>
      <c r="J172" s="3"/>
      <c r="K172" s="3"/>
      <c r="L172" s="3"/>
      <c r="M172" s="3"/>
      <c r="N172" s="3"/>
      <c r="O172" s="3"/>
      <c r="P172" s="3"/>
      <c r="Q172" s="3"/>
      <c r="R172" s="3"/>
      <c r="S172" s="30"/>
      <c r="T172" s="30"/>
      <c r="U172" s="30"/>
      <c r="V172" s="30"/>
      <c r="W172" s="30"/>
      <c r="X172" s="30"/>
      <c r="Y172" s="30"/>
      <c r="Z172" s="30"/>
    </row>
    <row r="173" spans="1:26" ht="12.75" customHeight="1" x14ac:dyDescent="0.2">
      <c r="A173" s="3"/>
      <c r="B173" s="3"/>
      <c r="C173" s="4"/>
      <c r="D173" s="3"/>
      <c r="E173" s="3"/>
      <c r="F173" s="3"/>
      <c r="G173" s="3"/>
      <c r="H173" s="3"/>
      <c r="I173" s="3"/>
      <c r="J173" s="3"/>
      <c r="K173" s="3"/>
      <c r="L173" s="3"/>
      <c r="M173" s="3"/>
      <c r="N173" s="3"/>
      <c r="O173" s="3"/>
      <c r="P173" s="3"/>
      <c r="Q173" s="3"/>
      <c r="R173" s="3"/>
      <c r="S173" s="30"/>
      <c r="T173" s="30"/>
      <c r="U173" s="30"/>
      <c r="V173" s="30"/>
      <c r="W173" s="30"/>
      <c r="X173" s="30"/>
      <c r="Y173" s="30"/>
      <c r="Z173" s="30"/>
    </row>
    <row r="174" spans="1:26" ht="12.75" customHeight="1" x14ac:dyDescent="0.2">
      <c r="A174" s="3"/>
      <c r="B174" s="3"/>
      <c r="C174" s="4"/>
      <c r="D174" s="3"/>
      <c r="E174" s="3"/>
      <c r="F174" s="3"/>
      <c r="G174" s="3"/>
      <c r="H174" s="3"/>
      <c r="I174" s="3"/>
      <c r="J174" s="3"/>
      <c r="K174" s="3"/>
      <c r="L174" s="3"/>
      <c r="M174" s="3"/>
      <c r="N174" s="3"/>
      <c r="O174" s="3"/>
      <c r="P174" s="3"/>
      <c r="Q174" s="3"/>
      <c r="R174" s="3"/>
      <c r="S174" s="30"/>
      <c r="T174" s="30"/>
      <c r="U174" s="30"/>
      <c r="V174" s="30"/>
      <c r="W174" s="30"/>
      <c r="X174" s="30"/>
      <c r="Y174" s="30"/>
      <c r="Z174" s="30"/>
    </row>
    <row r="175" spans="1:26" ht="12.75" customHeight="1" x14ac:dyDescent="0.2">
      <c r="A175" s="3"/>
      <c r="B175" s="3"/>
      <c r="C175" s="4"/>
      <c r="D175" s="3"/>
      <c r="E175" s="3"/>
      <c r="F175" s="3"/>
      <c r="G175" s="3"/>
      <c r="H175" s="3"/>
      <c r="I175" s="3"/>
      <c r="J175" s="3"/>
      <c r="K175" s="3"/>
      <c r="L175" s="3"/>
      <c r="M175" s="3"/>
      <c r="N175" s="3"/>
      <c r="O175" s="3"/>
      <c r="P175" s="3"/>
      <c r="Q175" s="3"/>
      <c r="R175" s="3"/>
      <c r="S175" s="30"/>
      <c r="T175" s="30"/>
      <c r="U175" s="30"/>
      <c r="V175" s="30"/>
      <c r="W175" s="30"/>
      <c r="X175" s="30"/>
      <c r="Y175" s="30"/>
      <c r="Z175" s="30"/>
    </row>
    <row r="176" spans="1:26" ht="12.75" customHeight="1" x14ac:dyDescent="0.2">
      <c r="A176" s="3"/>
      <c r="B176" s="3"/>
      <c r="C176" s="4"/>
      <c r="D176" s="3"/>
      <c r="E176" s="3"/>
      <c r="F176" s="3"/>
      <c r="G176" s="3"/>
      <c r="H176" s="3"/>
      <c r="I176" s="3"/>
      <c r="J176" s="3"/>
      <c r="K176" s="3"/>
      <c r="L176" s="3"/>
      <c r="M176" s="3"/>
      <c r="N176" s="3"/>
      <c r="O176" s="3"/>
      <c r="P176" s="3"/>
      <c r="Q176" s="3"/>
      <c r="R176" s="3"/>
      <c r="S176" s="30"/>
      <c r="T176" s="30"/>
      <c r="U176" s="30"/>
      <c r="V176" s="30"/>
      <c r="W176" s="30"/>
      <c r="X176" s="30"/>
      <c r="Y176" s="30"/>
      <c r="Z176" s="30"/>
    </row>
    <row r="177" spans="1:26" ht="12.75" customHeight="1" x14ac:dyDescent="0.2">
      <c r="A177" s="3"/>
      <c r="B177" s="3"/>
      <c r="C177" s="4"/>
      <c r="D177" s="3"/>
      <c r="E177" s="3"/>
      <c r="F177" s="3"/>
      <c r="G177" s="3"/>
      <c r="H177" s="3"/>
      <c r="I177" s="3"/>
      <c r="J177" s="3"/>
      <c r="K177" s="3"/>
      <c r="L177" s="3"/>
      <c r="M177" s="3"/>
      <c r="N177" s="3"/>
      <c r="O177" s="3"/>
      <c r="P177" s="3"/>
      <c r="Q177" s="3"/>
      <c r="R177" s="3"/>
      <c r="S177" s="30"/>
      <c r="T177" s="30"/>
      <c r="U177" s="30"/>
      <c r="V177" s="30"/>
      <c r="W177" s="30"/>
      <c r="X177" s="30"/>
      <c r="Y177" s="30"/>
      <c r="Z177" s="30"/>
    </row>
    <row r="178" spans="1:26" ht="12.75" customHeight="1" x14ac:dyDescent="0.2">
      <c r="A178" s="3"/>
      <c r="B178" s="3"/>
      <c r="C178" s="4"/>
      <c r="D178" s="3"/>
      <c r="E178" s="3"/>
      <c r="F178" s="3"/>
      <c r="G178" s="3"/>
      <c r="H178" s="3"/>
      <c r="I178" s="3"/>
      <c r="J178" s="3"/>
      <c r="K178" s="3"/>
      <c r="L178" s="3"/>
      <c r="M178" s="3"/>
      <c r="N178" s="3"/>
      <c r="O178" s="3"/>
      <c r="P178" s="3"/>
      <c r="Q178" s="3"/>
      <c r="R178" s="3"/>
      <c r="S178" s="30"/>
      <c r="T178" s="30"/>
      <c r="U178" s="30"/>
      <c r="V178" s="30"/>
      <c r="W178" s="30"/>
      <c r="X178" s="30"/>
      <c r="Y178" s="30"/>
      <c r="Z178" s="30"/>
    </row>
    <row r="179" spans="1:26" ht="12.75" customHeight="1" x14ac:dyDescent="0.2">
      <c r="A179" s="3"/>
      <c r="B179" s="3"/>
      <c r="C179" s="4"/>
      <c r="D179" s="3"/>
      <c r="E179" s="3"/>
      <c r="F179" s="3"/>
      <c r="G179" s="3"/>
      <c r="H179" s="3"/>
      <c r="I179" s="3"/>
      <c r="J179" s="3"/>
      <c r="K179" s="3"/>
      <c r="L179" s="3"/>
      <c r="M179" s="3"/>
      <c r="N179" s="3"/>
      <c r="O179" s="3"/>
      <c r="P179" s="3"/>
      <c r="Q179" s="3"/>
      <c r="R179" s="3"/>
      <c r="S179" s="30"/>
      <c r="T179" s="30"/>
      <c r="U179" s="30"/>
      <c r="V179" s="30"/>
      <c r="W179" s="30"/>
      <c r="X179" s="30"/>
      <c r="Y179" s="30"/>
      <c r="Z179" s="30"/>
    </row>
    <row r="180" spans="1:26" ht="12.75" customHeight="1" x14ac:dyDescent="0.2">
      <c r="A180" s="3"/>
      <c r="B180" s="3"/>
      <c r="C180" s="4"/>
      <c r="D180" s="3"/>
      <c r="E180" s="3"/>
      <c r="F180" s="3"/>
      <c r="G180" s="3"/>
      <c r="H180" s="3"/>
      <c r="I180" s="3"/>
      <c r="J180" s="3"/>
      <c r="K180" s="3"/>
      <c r="L180" s="3"/>
      <c r="M180" s="3"/>
      <c r="N180" s="3"/>
      <c r="O180" s="3"/>
      <c r="P180" s="3"/>
      <c r="Q180" s="3"/>
      <c r="R180" s="3"/>
      <c r="S180" s="30"/>
      <c r="T180" s="30"/>
      <c r="U180" s="30"/>
      <c r="V180" s="30"/>
      <c r="W180" s="30"/>
      <c r="X180" s="30"/>
      <c r="Y180" s="30"/>
      <c r="Z180" s="30"/>
    </row>
    <row r="181" spans="1:26" ht="12.75" customHeight="1" x14ac:dyDescent="0.2">
      <c r="A181" s="3"/>
      <c r="B181" s="3"/>
      <c r="C181" s="4"/>
      <c r="D181" s="3"/>
      <c r="E181" s="3"/>
      <c r="F181" s="3"/>
      <c r="G181" s="3"/>
      <c r="H181" s="3"/>
      <c r="I181" s="3"/>
      <c r="J181" s="3"/>
      <c r="K181" s="3"/>
      <c r="L181" s="3"/>
      <c r="M181" s="3"/>
      <c r="N181" s="3"/>
      <c r="O181" s="3"/>
      <c r="P181" s="3"/>
      <c r="Q181" s="3"/>
      <c r="R181" s="3"/>
      <c r="S181" s="30"/>
      <c r="T181" s="30"/>
      <c r="U181" s="30"/>
      <c r="V181" s="30"/>
      <c r="W181" s="30"/>
      <c r="X181" s="30"/>
      <c r="Y181" s="30"/>
      <c r="Z181" s="30"/>
    </row>
    <row r="182" spans="1:26" ht="12.75" customHeight="1" x14ac:dyDescent="0.2">
      <c r="A182" s="3"/>
      <c r="B182" s="3"/>
      <c r="C182" s="4"/>
      <c r="D182" s="3"/>
      <c r="E182" s="3"/>
      <c r="F182" s="3"/>
      <c r="G182" s="3"/>
      <c r="H182" s="3"/>
      <c r="I182" s="3"/>
      <c r="J182" s="3"/>
      <c r="K182" s="3"/>
      <c r="L182" s="3"/>
      <c r="M182" s="3"/>
      <c r="N182" s="3"/>
      <c r="O182" s="3"/>
      <c r="P182" s="3"/>
      <c r="Q182" s="3"/>
      <c r="R182" s="3"/>
      <c r="S182" s="30"/>
      <c r="T182" s="30"/>
      <c r="U182" s="30"/>
      <c r="V182" s="30"/>
      <c r="W182" s="30"/>
      <c r="X182" s="30"/>
      <c r="Y182" s="30"/>
      <c r="Z182" s="30"/>
    </row>
    <row r="183" spans="1:26" ht="12.75" customHeight="1" x14ac:dyDescent="0.2">
      <c r="A183" s="3"/>
      <c r="B183" s="3"/>
      <c r="C183" s="4"/>
      <c r="D183" s="3"/>
      <c r="E183" s="3"/>
      <c r="F183" s="3"/>
      <c r="G183" s="3"/>
      <c r="H183" s="3"/>
      <c r="I183" s="3"/>
      <c r="J183" s="3"/>
      <c r="K183" s="3"/>
      <c r="L183" s="3"/>
      <c r="M183" s="3"/>
      <c r="N183" s="3"/>
      <c r="O183" s="3"/>
      <c r="P183" s="3"/>
      <c r="Q183" s="3"/>
      <c r="R183" s="3"/>
      <c r="S183" s="30"/>
      <c r="T183" s="30"/>
      <c r="U183" s="30"/>
      <c r="V183" s="30"/>
      <c r="W183" s="30"/>
      <c r="X183" s="30"/>
      <c r="Y183" s="30"/>
      <c r="Z183" s="30"/>
    </row>
    <row r="184" spans="1:26" ht="12.75" customHeight="1" x14ac:dyDescent="0.2">
      <c r="A184" s="3"/>
      <c r="B184" s="3"/>
      <c r="C184" s="4"/>
      <c r="D184" s="3"/>
      <c r="E184" s="3"/>
      <c r="F184" s="3"/>
      <c r="G184" s="3"/>
      <c r="H184" s="3"/>
      <c r="I184" s="3"/>
      <c r="J184" s="3"/>
      <c r="K184" s="3"/>
      <c r="L184" s="3"/>
      <c r="M184" s="3"/>
      <c r="N184" s="3"/>
      <c r="O184" s="3"/>
      <c r="P184" s="3"/>
      <c r="Q184" s="3"/>
      <c r="R184" s="3"/>
      <c r="S184" s="30"/>
      <c r="T184" s="30"/>
      <c r="U184" s="30"/>
      <c r="V184" s="30"/>
      <c r="W184" s="30"/>
      <c r="X184" s="30"/>
      <c r="Y184" s="30"/>
      <c r="Z184" s="30"/>
    </row>
    <row r="185" spans="1:26" ht="12.75" customHeight="1" x14ac:dyDescent="0.2">
      <c r="A185" s="3"/>
      <c r="B185" s="3"/>
      <c r="C185" s="4"/>
      <c r="D185" s="3"/>
      <c r="E185" s="3"/>
      <c r="F185" s="3"/>
      <c r="G185" s="3"/>
      <c r="H185" s="3"/>
      <c r="I185" s="3"/>
      <c r="J185" s="3"/>
      <c r="K185" s="3"/>
      <c r="L185" s="3"/>
      <c r="M185" s="3"/>
      <c r="N185" s="3"/>
      <c r="O185" s="3"/>
      <c r="P185" s="3"/>
      <c r="Q185" s="3"/>
      <c r="R185" s="3"/>
      <c r="S185" s="30"/>
      <c r="T185" s="30"/>
      <c r="U185" s="30"/>
      <c r="V185" s="30"/>
      <c r="W185" s="30"/>
      <c r="X185" s="30"/>
      <c r="Y185" s="30"/>
      <c r="Z185" s="30"/>
    </row>
    <row r="186" spans="1:26" ht="12.75" customHeight="1" x14ac:dyDescent="0.2">
      <c r="A186" s="3"/>
      <c r="B186" s="3"/>
      <c r="C186" s="4"/>
      <c r="D186" s="3"/>
      <c r="E186" s="3"/>
      <c r="F186" s="3"/>
      <c r="G186" s="3"/>
      <c r="H186" s="3"/>
      <c r="I186" s="3"/>
      <c r="J186" s="3"/>
      <c r="K186" s="3"/>
      <c r="L186" s="3"/>
      <c r="M186" s="3"/>
      <c r="N186" s="3"/>
      <c r="O186" s="3"/>
      <c r="P186" s="3"/>
      <c r="Q186" s="3"/>
      <c r="R186" s="3"/>
      <c r="S186" s="30"/>
      <c r="T186" s="30"/>
      <c r="U186" s="30"/>
      <c r="V186" s="30"/>
      <c r="W186" s="30"/>
      <c r="X186" s="30"/>
      <c r="Y186" s="30"/>
      <c r="Z186" s="30"/>
    </row>
    <row r="187" spans="1:26" ht="12.75" customHeight="1" x14ac:dyDescent="0.2">
      <c r="A187" s="3"/>
      <c r="B187" s="3"/>
      <c r="C187" s="4"/>
      <c r="D187" s="3"/>
      <c r="E187" s="3"/>
      <c r="F187" s="3"/>
      <c r="G187" s="3"/>
      <c r="H187" s="3"/>
      <c r="I187" s="3"/>
      <c r="J187" s="3"/>
      <c r="K187" s="3"/>
      <c r="L187" s="3"/>
      <c r="M187" s="3"/>
      <c r="N187" s="3"/>
      <c r="O187" s="3"/>
      <c r="P187" s="3"/>
      <c r="Q187" s="3"/>
      <c r="R187" s="3"/>
      <c r="S187" s="30"/>
      <c r="T187" s="30"/>
      <c r="U187" s="30"/>
      <c r="V187" s="30"/>
      <c r="W187" s="30"/>
      <c r="X187" s="30"/>
      <c r="Y187" s="30"/>
      <c r="Z187" s="30"/>
    </row>
    <row r="188" spans="1:26" ht="12.75" customHeight="1" x14ac:dyDescent="0.2">
      <c r="A188" s="3"/>
      <c r="B188" s="3"/>
      <c r="C188" s="4"/>
      <c r="D188" s="3"/>
      <c r="E188" s="3"/>
      <c r="F188" s="3"/>
      <c r="G188" s="3"/>
      <c r="H188" s="3"/>
      <c r="I188" s="3"/>
      <c r="J188" s="3"/>
      <c r="K188" s="3"/>
      <c r="L188" s="3"/>
      <c r="M188" s="3"/>
      <c r="N188" s="3"/>
      <c r="O188" s="3"/>
      <c r="P188" s="3"/>
      <c r="Q188" s="3"/>
      <c r="R188" s="3"/>
      <c r="S188" s="30"/>
      <c r="T188" s="30"/>
      <c r="U188" s="30"/>
      <c r="V188" s="30"/>
      <c r="W188" s="30"/>
      <c r="X188" s="30"/>
      <c r="Y188" s="30"/>
      <c r="Z188" s="30"/>
    </row>
    <row r="189" spans="1:26" ht="12.75" customHeight="1" x14ac:dyDescent="0.2">
      <c r="A189" s="3"/>
      <c r="B189" s="3"/>
      <c r="C189" s="4"/>
      <c r="D189" s="3"/>
      <c r="E189" s="3"/>
      <c r="F189" s="3"/>
      <c r="G189" s="3"/>
      <c r="H189" s="3"/>
      <c r="I189" s="3"/>
      <c r="J189" s="3"/>
      <c r="K189" s="3"/>
      <c r="L189" s="3"/>
      <c r="M189" s="3"/>
      <c r="N189" s="3"/>
      <c r="O189" s="3"/>
      <c r="P189" s="3"/>
      <c r="Q189" s="3"/>
      <c r="R189" s="3"/>
      <c r="S189" s="30"/>
      <c r="T189" s="30"/>
      <c r="U189" s="30"/>
      <c r="V189" s="30"/>
      <c r="W189" s="30"/>
      <c r="X189" s="30"/>
      <c r="Y189" s="30"/>
      <c r="Z189" s="30"/>
    </row>
    <row r="190" spans="1:26" ht="12.75" customHeight="1" x14ac:dyDescent="0.2">
      <c r="A190" s="3"/>
      <c r="B190" s="3"/>
      <c r="C190" s="4"/>
      <c r="D190" s="3"/>
      <c r="E190" s="3"/>
      <c r="F190" s="3"/>
      <c r="G190" s="3"/>
      <c r="H190" s="3"/>
      <c r="I190" s="3"/>
      <c r="J190" s="3"/>
      <c r="K190" s="3"/>
      <c r="L190" s="3"/>
      <c r="M190" s="3"/>
      <c r="N190" s="3"/>
      <c r="O190" s="3"/>
      <c r="P190" s="3"/>
      <c r="Q190" s="3"/>
      <c r="R190" s="3"/>
      <c r="S190" s="30"/>
      <c r="T190" s="30"/>
      <c r="U190" s="30"/>
      <c r="V190" s="30"/>
      <c r="W190" s="30"/>
      <c r="X190" s="30"/>
      <c r="Y190" s="30"/>
      <c r="Z190" s="30"/>
    </row>
    <row r="191" spans="1:26" ht="12.75" customHeight="1" x14ac:dyDescent="0.2">
      <c r="A191" s="3"/>
      <c r="B191" s="3"/>
      <c r="C191" s="4"/>
      <c r="D191" s="3"/>
      <c r="E191" s="3"/>
      <c r="F191" s="3"/>
      <c r="G191" s="3"/>
      <c r="H191" s="3"/>
      <c r="I191" s="3"/>
      <c r="J191" s="3"/>
      <c r="K191" s="3"/>
      <c r="L191" s="3"/>
      <c r="M191" s="3"/>
      <c r="N191" s="3"/>
      <c r="O191" s="3"/>
      <c r="P191" s="3"/>
      <c r="Q191" s="3"/>
      <c r="R191" s="3"/>
      <c r="S191" s="30"/>
      <c r="T191" s="30"/>
      <c r="U191" s="30"/>
      <c r="V191" s="30"/>
      <c r="W191" s="30"/>
      <c r="X191" s="30"/>
      <c r="Y191" s="30"/>
      <c r="Z191" s="30"/>
    </row>
    <row r="192" spans="1:26" ht="12.75" customHeight="1" x14ac:dyDescent="0.2">
      <c r="A192" s="3"/>
      <c r="B192" s="3"/>
      <c r="C192" s="4"/>
      <c r="D192" s="3"/>
      <c r="E192" s="3"/>
      <c r="F192" s="3"/>
      <c r="G192" s="3"/>
      <c r="H192" s="3"/>
      <c r="I192" s="3"/>
      <c r="J192" s="3"/>
      <c r="K192" s="3"/>
      <c r="L192" s="3"/>
      <c r="M192" s="3"/>
      <c r="N192" s="3"/>
      <c r="O192" s="3"/>
      <c r="P192" s="3"/>
      <c r="Q192" s="3"/>
      <c r="R192" s="3"/>
      <c r="S192" s="30"/>
      <c r="T192" s="30"/>
      <c r="U192" s="30"/>
      <c r="V192" s="30"/>
      <c r="W192" s="30"/>
      <c r="X192" s="30"/>
      <c r="Y192" s="30"/>
      <c r="Z192" s="30"/>
    </row>
    <row r="193" spans="1:26" ht="12.75" customHeight="1" x14ac:dyDescent="0.2">
      <c r="A193" s="3"/>
      <c r="B193" s="3"/>
      <c r="C193" s="4"/>
      <c r="D193" s="3"/>
      <c r="E193" s="3"/>
      <c r="F193" s="3"/>
      <c r="G193" s="3"/>
      <c r="H193" s="3"/>
      <c r="I193" s="3"/>
      <c r="J193" s="3"/>
      <c r="K193" s="3"/>
      <c r="L193" s="3"/>
      <c r="M193" s="3"/>
      <c r="N193" s="3"/>
      <c r="O193" s="3"/>
      <c r="P193" s="3"/>
      <c r="Q193" s="3"/>
      <c r="R193" s="3"/>
      <c r="S193" s="30"/>
      <c r="T193" s="30"/>
      <c r="U193" s="30"/>
      <c r="V193" s="30"/>
      <c r="W193" s="30"/>
      <c r="X193" s="30"/>
      <c r="Y193" s="30"/>
      <c r="Z193" s="30"/>
    </row>
    <row r="194" spans="1:26" ht="12.75" customHeight="1" x14ac:dyDescent="0.2">
      <c r="A194" s="3"/>
      <c r="B194" s="3"/>
      <c r="C194" s="4"/>
      <c r="D194" s="3"/>
      <c r="E194" s="3"/>
      <c r="F194" s="3"/>
      <c r="G194" s="3"/>
      <c r="H194" s="3"/>
      <c r="I194" s="3"/>
      <c r="J194" s="3"/>
      <c r="K194" s="3"/>
      <c r="L194" s="3"/>
      <c r="M194" s="3"/>
      <c r="N194" s="3"/>
      <c r="O194" s="3"/>
      <c r="P194" s="3"/>
      <c r="Q194" s="3"/>
      <c r="R194" s="3"/>
      <c r="S194" s="30"/>
      <c r="T194" s="30"/>
      <c r="U194" s="30"/>
      <c r="V194" s="30"/>
      <c r="W194" s="30"/>
      <c r="X194" s="30"/>
      <c r="Y194" s="30"/>
      <c r="Z194" s="30"/>
    </row>
    <row r="195" spans="1:26" ht="12.75" customHeight="1" x14ac:dyDescent="0.2">
      <c r="A195" s="3"/>
      <c r="B195" s="3"/>
      <c r="C195" s="4"/>
      <c r="D195" s="3"/>
      <c r="E195" s="3"/>
      <c r="F195" s="3"/>
      <c r="G195" s="3"/>
      <c r="H195" s="3"/>
      <c r="I195" s="3"/>
      <c r="J195" s="3"/>
      <c r="K195" s="3"/>
      <c r="L195" s="3"/>
      <c r="M195" s="3"/>
      <c r="N195" s="3"/>
      <c r="O195" s="3"/>
      <c r="P195" s="3"/>
      <c r="Q195" s="3"/>
      <c r="R195" s="3"/>
      <c r="S195" s="30"/>
      <c r="T195" s="30"/>
      <c r="U195" s="30"/>
      <c r="V195" s="30"/>
      <c r="W195" s="30"/>
      <c r="X195" s="30"/>
      <c r="Y195" s="30"/>
      <c r="Z195" s="30"/>
    </row>
    <row r="196" spans="1:26" ht="12.75" customHeight="1" x14ac:dyDescent="0.2">
      <c r="A196" s="3"/>
      <c r="B196" s="3"/>
      <c r="C196" s="4"/>
      <c r="D196" s="3"/>
      <c r="E196" s="3"/>
      <c r="F196" s="3"/>
      <c r="G196" s="3"/>
      <c r="H196" s="3"/>
      <c r="I196" s="3"/>
      <c r="J196" s="3"/>
      <c r="K196" s="3"/>
      <c r="L196" s="3"/>
      <c r="M196" s="3"/>
      <c r="N196" s="3"/>
      <c r="O196" s="3"/>
      <c r="P196" s="3"/>
      <c r="Q196" s="3"/>
      <c r="R196" s="3"/>
      <c r="S196" s="30"/>
      <c r="T196" s="30"/>
      <c r="U196" s="30"/>
      <c r="V196" s="30"/>
      <c r="W196" s="30"/>
      <c r="X196" s="30"/>
      <c r="Y196" s="30"/>
      <c r="Z196" s="30"/>
    </row>
    <row r="197" spans="1:26" ht="12.75" customHeight="1" x14ac:dyDescent="0.2">
      <c r="A197" s="3"/>
      <c r="B197" s="3"/>
      <c r="C197" s="4"/>
      <c r="D197" s="3"/>
      <c r="E197" s="3"/>
      <c r="F197" s="3"/>
      <c r="G197" s="3"/>
      <c r="H197" s="3"/>
      <c r="I197" s="3"/>
      <c r="J197" s="3"/>
      <c r="K197" s="3"/>
      <c r="L197" s="3"/>
      <c r="M197" s="3"/>
      <c r="N197" s="3"/>
      <c r="O197" s="3"/>
      <c r="P197" s="3"/>
      <c r="Q197" s="3"/>
      <c r="R197" s="3"/>
      <c r="S197" s="30"/>
      <c r="T197" s="30"/>
      <c r="U197" s="30"/>
      <c r="V197" s="30"/>
      <c r="W197" s="30"/>
      <c r="X197" s="30"/>
      <c r="Y197" s="30"/>
      <c r="Z197" s="30"/>
    </row>
    <row r="198" spans="1:26" ht="12.75" customHeight="1" x14ac:dyDescent="0.2">
      <c r="A198" s="3"/>
      <c r="B198" s="3"/>
      <c r="C198" s="4"/>
      <c r="D198" s="3"/>
      <c r="E198" s="3"/>
      <c r="F198" s="3"/>
      <c r="G198" s="3"/>
      <c r="H198" s="3"/>
      <c r="I198" s="3"/>
      <c r="J198" s="3"/>
      <c r="K198" s="3"/>
      <c r="L198" s="3"/>
      <c r="M198" s="3"/>
      <c r="N198" s="3"/>
      <c r="O198" s="3"/>
      <c r="P198" s="3"/>
      <c r="Q198" s="3"/>
      <c r="R198" s="3"/>
      <c r="S198" s="30"/>
      <c r="T198" s="30"/>
      <c r="U198" s="30"/>
      <c r="V198" s="30"/>
      <c r="W198" s="30"/>
      <c r="X198" s="30"/>
      <c r="Y198" s="30"/>
      <c r="Z198" s="30"/>
    </row>
    <row r="199" spans="1:26" ht="12.75" customHeight="1" x14ac:dyDescent="0.2">
      <c r="A199" s="3"/>
      <c r="B199" s="3"/>
      <c r="C199" s="4"/>
      <c r="D199" s="3"/>
      <c r="E199" s="3"/>
      <c r="F199" s="3"/>
      <c r="G199" s="3"/>
      <c r="H199" s="3"/>
      <c r="I199" s="3"/>
      <c r="J199" s="3"/>
      <c r="K199" s="3"/>
      <c r="L199" s="3"/>
      <c r="M199" s="3"/>
      <c r="N199" s="3"/>
      <c r="O199" s="3"/>
      <c r="P199" s="3"/>
      <c r="Q199" s="3"/>
      <c r="R199" s="3"/>
      <c r="S199" s="30"/>
      <c r="T199" s="30"/>
      <c r="U199" s="30"/>
      <c r="V199" s="30"/>
      <c r="W199" s="30"/>
      <c r="X199" s="30"/>
      <c r="Y199" s="30"/>
      <c r="Z199" s="30"/>
    </row>
    <row r="200" spans="1:26" ht="12.75" customHeight="1" x14ac:dyDescent="0.2">
      <c r="A200" s="3"/>
      <c r="B200" s="3"/>
      <c r="C200" s="4"/>
      <c r="D200" s="3"/>
      <c r="E200" s="3"/>
      <c r="F200" s="3"/>
      <c r="G200" s="3"/>
      <c r="H200" s="3"/>
      <c r="I200" s="3"/>
      <c r="J200" s="3"/>
      <c r="K200" s="3"/>
      <c r="L200" s="3"/>
      <c r="M200" s="3"/>
      <c r="N200" s="3"/>
      <c r="O200" s="3"/>
      <c r="P200" s="3"/>
      <c r="Q200" s="3"/>
      <c r="R200" s="3"/>
      <c r="S200" s="30"/>
      <c r="T200" s="30"/>
      <c r="U200" s="30"/>
      <c r="V200" s="30"/>
      <c r="W200" s="30"/>
      <c r="X200" s="30"/>
      <c r="Y200" s="30"/>
      <c r="Z200" s="30"/>
    </row>
    <row r="201" spans="1:26" ht="12.75" customHeight="1" x14ac:dyDescent="0.2">
      <c r="A201" s="3"/>
      <c r="B201" s="3"/>
      <c r="C201" s="4"/>
      <c r="D201" s="3"/>
      <c r="E201" s="3"/>
      <c r="F201" s="3"/>
      <c r="G201" s="3"/>
      <c r="H201" s="3"/>
      <c r="I201" s="3"/>
      <c r="J201" s="3"/>
      <c r="K201" s="3"/>
      <c r="L201" s="3"/>
      <c r="M201" s="3"/>
      <c r="N201" s="3"/>
      <c r="O201" s="3"/>
      <c r="P201" s="3"/>
      <c r="Q201" s="3"/>
      <c r="R201" s="3"/>
      <c r="S201" s="30"/>
      <c r="T201" s="30"/>
      <c r="U201" s="30"/>
      <c r="V201" s="30"/>
      <c r="W201" s="30"/>
      <c r="X201" s="30"/>
      <c r="Y201" s="30"/>
      <c r="Z201" s="30"/>
    </row>
    <row r="202" spans="1:26" ht="12.75" customHeight="1" x14ac:dyDescent="0.2">
      <c r="A202" s="3"/>
      <c r="B202" s="3"/>
      <c r="C202" s="4"/>
      <c r="D202" s="3"/>
      <c r="E202" s="3"/>
      <c r="F202" s="3"/>
      <c r="G202" s="3"/>
      <c r="H202" s="3"/>
      <c r="I202" s="3"/>
      <c r="J202" s="3"/>
      <c r="K202" s="3"/>
      <c r="L202" s="3"/>
      <c r="M202" s="3"/>
      <c r="N202" s="3"/>
      <c r="O202" s="3"/>
      <c r="P202" s="3"/>
      <c r="Q202" s="3"/>
      <c r="R202" s="3"/>
      <c r="S202" s="30"/>
      <c r="T202" s="30"/>
      <c r="U202" s="30"/>
      <c r="V202" s="30"/>
      <c r="W202" s="30"/>
      <c r="X202" s="30"/>
      <c r="Y202" s="30"/>
      <c r="Z202" s="30"/>
    </row>
    <row r="203" spans="1:26" ht="12.75" customHeight="1" x14ac:dyDescent="0.2">
      <c r="A203" s="3"/>
      <c r="B203" s="3"/>
      <c r="C203" s="4"/>
      <c r="D203" s="3"/>
      <c r="E203" s="3"/>
      <c r="F203" s="3"/>
      <c r="G203" s="3"/>
      <c r="H203" s="3"/>
      <c r="I203" s="3"/>
      <c r="J203" s="3"/>
      <c r="K203" s="3"/>
      <c r="L203" s="3"/>
      <c r="M203" s="3"/>
      <c r="N203" s="3"/>
      <c r="O203" s="3"/>
      <c r="P203" s="3"/>
      <c r="Q203" s="3"/>
      <c r="R203" s="3"/>
      <c r="S203" s="30"/>
      <c r="T203" s="30"/>
      <c r="U203" s="30"/>
      <c r="V203" s="30"/>
      <c r="W203" s="30"/>
      <c r="X203" s="30"/>
      <c r="Y203" s="30"/>
      <c r="Z203" s="30"/>
    </row>
    <row r="204" spans="1:26" ht="12.75" customHeight="1" x14ac:dyDescent="0.2">
      <c r="A204" s="3"/>
      <c r="B204" s="3"/>
      <c r="C204" s="4"/>
      <c r="D204" s="3"/>
      <c r="E204" s="3"/>
      <c r="F204" s="3"/>
      <c r="G204" s="3"/>
      <c r="H204" s="3"/>
      <c r="I204" s="3"/>
      <c r="J204" s="3"/>
      <c r="K204" s="3"/>
      <c r="L204" s="3"/>
      <c r="M204" s="3"/>
      <c r="N204" s="3"/>
      <c r="O204" s="3"/>
      <c r="P204" s="3"/>
      <c r="Q204" s="3"/>
      <c r="R204" s="3"/>
      <c r="S204" s="30"/>
      <c r="T204" s="30"/>
      <c r="U204" s="30"/>
      <c r="V204" s="30"/>
      <c r="W204" s="30"/>
      <c r="X204" s="30"/>
      <c r="Y204" s="30"/>
      <c r="Z204" s="30"/>
    </row>
    <row r="205" spans="1:26" ht="12.75" customHeight="1" x14ac:dyDescent="0.2">
      <c r="A205" s="3"/>
      <c r="B205" s="3"/>
      <c r="C205" s="4"/>
      <c r="D205" s="3"/>
      <c r="E205" s="3"/>
      <c r="F205" s="3"/>
      <c r="G205" s="3"/>
      <c r="H205" s="3"/>
      <c r="I205" s="3"/>
      <c r="J205" s="3"/>
      <c r="K205" s="3"/>
      <c r="L205" s="3"/>
      <c r="M205" s="3"/>
      <c r="N205" s="3"/>
      <c r="O205" s="3"/>
      <c r="P205" s="3"/>
      <c r="Q205" s="3"/>
      <c r="R205" s="3"/>
      <c r="S205" s="30"/>
      <c r="T205" s="30"/>
      <c r="U205" s="30"/>
      <c r="V205" s="30"/>
      <c r="W205" s="30"/>
      <c r="X205" s="30"/>
      <c r="Y205" s="30"/>
      <c r="Z205" s="30"/>
    </row>
    <row r="206" spans="1:26" ht="12.75" customHeight="1" x14ac:dyDescent="0.2">
      <c r="A206" s="3"/>
      <c r="B206" s="3"/>
      <c r="C206" s="4"/>
      <c r="D206" s="3"/>
      <c r="E206" s="3"/>
      <c r="F206" s="3"/>
      <c r="G206" s="3"/>
      <c r="H206" s="3"/>
      <c r="I206" s="3"/>
      <c r="J206" s="3"/>
      <c r="K206" s="3"/>
      <c r="L206" s="3"/>
      <c r="M206" s="3"/>
      <c r="N206" s="3"/>
      <c r="O206" s="3"/>
      <c r="P206" s="3"/>
      <c r="Q206" s="3"/>
      <c r="R206" s="3"/>
      <c r="S206" s="30"/>
      <c r="T206" s="30"/>
      <c r="U206" s="30"/>
      <c r="V206" s="30"/>
      <c r="W206" s="30"/>
      <c r="X206" s="30"/>
      <c r="Y206" s="30"/>
      <c r="Z206" s="30"/>
    </row>
    <row r="207" spans="1:26" ht="12.75" customHeight="1" x14ac:dyDescent="0.2">
      <c r="A207" s="3"/>
      <c r="B207" s="3"/>
      <c r="C207" s="4"/>
      <c r="D207" s="3"/>
      <c r="E207" s="3"/>
      <c r="F207" s="3"/>
      <c r="G207" s="3"/>
      <c r="H207" s="3"/>
      <c r="I207" s="3"/>
      <c r="J207" s="3"/>
      <c r="K207" s="3"/>
      <c r="L207" s="3"/>
      <c r="M207" s="3"/>
      <c r="N207" s="3"/>
      <c r="O207" s="3"/>
      <c r="P207" s="3"/>
      <c r="Q207" s="3"/>
      <c r="R207" s="3"/>
      <c r="S207" s="30"/>
      <c r="T207" s="30"/>
      <c r="U207" s="30"/>
      <c r="V207" s="30"/>
      <c r="W207" s="30"/>
      <c r="X207" s="30"/>
      <c r="Y207" s="30"/>
      <c r="Z207" s="30"/>
    </row>
    <row r="208" spans="1:26" ht="12.75" customHeight="1" x14ac:dyDescent="0.2">
      <c r="A208" s="3"/>
      <c r="B208" s="3"/>
      <c r="C208" s="4"/>
      <c r="D208" s="3"/>
      <c r="E208" s="3"/>
      <c r="F208" s="3"/>
      <c r="G208" s="3"/>
      <c r="H208" s="3"/>
      <c r="I208" s="3"/>
      <c r="J208" s="3"/>
      <c r="K208" s="3"/>
      <c r="L208" s="3"/>
      <c r="M208" s="3"/>
      <c r="N208" s="3"/>
      <c r="O208" s="3"/>
      <c r="P208" s="3"/>
      <c r="Q208" s="3"/>
      <c r="R208" s="3"/>
      <c r="S208" s="30"/>
      <c r="T208" s="30"/>
      <c r="U208" s="30"/>
      <c r="V208" s="30"/>
      <c r="W208" s="30"/>
      <c r="X208" s="30"/>
      <c r="Y208" s="30"/>
      <c r="Z208" s="30"/>
    </row>
    <row r="209" spans="1:26" ht="12.75" customHeight="1" x14ac:dyDescent="0.2">
      <c r="A209" s="3"/>
      <c r="B209" s="3"/>
      <c r="C209" s="4"/>
      <c r="D209" s="3"/>
      <c r="E209" s="3"/>
      <c r="F209" s="3"/>
      <c r="G209" s="3"/>
      <c r="H209" s="3"/>
      <c r="I209" s="3"/>
      <c r="J209" s="3"/>
      <c r="K209" s="3"/>
      <c r="L209" s="3"/>
      <c r="M209" s="3"/>
      <c r="N209" s="3"/>
      <c r="O209" s="3"/>
      <c r="P209" s="3"/>
      <c r="Q209" s="3"/>
      <c r="R209" s="3"/>
      <c r="S209" s="30"/>
      <c r="T209" s="30"/>
      <c r="U209" s="30"/>
      <c r="V209" s="30"/>
      <c r="W209" s="30"/>
      <c r="X209" s="30"/>
      <c r="Y209" s="30"/>
      <c r="Z209" s="30"/>
    </row>
    <row r="210" spans="1:26" ht="12.75" customHeight="1" x14ac:dyDescent="0.2">
      <c r="A210" s="3"/>
      <c r="B210" s="3"/>
      <c r="C210" s="4"/>
      <c r="D210" s="3"/>
      <c r="E210" s="3"/>
      <c r="F210" s="3"/>
      <c r="G210" s="3"/>
      <c r="H210" s="3"/>
      <c r="I210" s="3"/>
      <c r="J210" s="3"/>
      <c r="K210" s="3"/>
      <c r="L210" s="3"/>
      <c r="M210" s="3"/>
      <c r="N210" s="3"/>
      <c r="O210" s="3"/>
      <c r="P210" s="3"/>
      <c r="Q210" s="3"/>
      <c r="R210" s="3"/>
      <c r="S210" s="30"/>
      <c r="T210" s="30"/>
      <c r="U210" s="30"/>
      <c r="V210" s="30"/>
      <c r="W210" s="30"/>
      <c r="X210" s="30"/>
      <c r="Y210" s="30"/>
      <c r="Z210" s="30"/>
    </row>
    <row r="211" spans="1:26" ht="12.75" customHeight="1" x14ac:dyDescent="0.2">
      <c r="A211" s="3"/>
      <c r="B211" s="3"/>
      <c r="C211" s="4"/>
      <c r="D211" s="3"/>
      <c r="E211" s="3"/>
      <c r="F211" s="3"/>
      <c r="G211" s="3"/>
      <c r="H211" s="3"/>
      <c r="I211" s="3"/>
      <c r="J211" s="3"/>
      <c r="K211" s="3"/>
      <c r="L211" s="3"/>
      <c r="M211" s="3"/>
      <c r="N211" s="3"/>
      <c r="O211" s="3"/>
      <c r="P211" s="3"/>
      <c r="Q211" s="3"/>
      <c r="R211" s="3"/>
      <c r="S211" s="30"/>
      <c r="T211" s="30"/>
      <c r="U211" s="30"/>
      <c r="V211" s="30"/>
      <c r="W211" s="30"/>
      <c r="X211" s="30"/>
      <c r="Y211" s="30"/>
      <c r="Z211" s="30"/>
    </row>
    <row r="212" spans="1:26" ht="12.75" customHeight="1" x14ac:dyDescent="0.2">
      <c r="A212" s="3"/>
      <c r="B212" s="3"/>
      <c r="C212" s="4"/>
      <c r="D212" s="3"/>
      <c r="E212" s="3"/>
      <c r="F212" s="3"/>
      <c r="G212" s="3"/>
      <c r="H212" s="3"/>
      <c r="I212" s="3"/>
      <c r="J212" s="3"/>
      <c r="K212" s="3"/>
      <c r="L212" s="3"/>
      <c r="M212" s="3"/>
      <c r="N212" s="3"/>
      <c r="O212" s="3"/>
      <c r="P212" s="3"/>
      <c r="Q212" s="3"/>
      <c r="R212" s="3"/>
      <c r="S212" s="30"/>
      <c r="T212" s="30"/>
      <c r="U212" s="30"/>
      <c r="V212" s="30"/>
      <c r="W212" s="30"/>
      <c r="X212" s="30"/>
      <c r="Y212" s="30"/>
      <c r="Z212" s="30"/>
    </row>
    <row r="213" spans="1:26" ht="12.75" customHeight="1" x14ac:dyDescent="0.2">
      <c r="A213" s="3"/>
      <c r="B213" s="3"/>
      <c r="C213" s="4"/>
      <c r="D213" s="3"/>
      <c r="E213" s="3"/>
      <c r="F213" s="3"/>
      <c r="G213" s="3"/>
      <c r="H213" s="3"/>
      <c r="I213" s="3"/>
      <c r="J213" s="3"/>
      <c r="K213" s="3"/>
      <c r="L213" s="3"/>
      <c r="M213" s="3"/>
      <c r="N213" s="3"/>
      <c r="O213" s="3"/>
      <c r="P213" s="3"/>
      <c r="Q213" s="3"/>
      <c r="R213" s="3"/>
      <c r="S213" s="30"/>
      <c r="T213" s="30"/>
      <c r="U213" s="30"/>
      <c r="V213" s="30"/>
      <c r="W213" s="30"/>
      <c r="X213" s="30"/>
      <c r="Y213" s="30"/>
      <c r="Z213" s="30"/>
    </row>
    <row r="214" spans="1:26" ht="12.75" customHeight="1" x14ac:dyDescent="0.2">
      <c r="A214" s="3"/>
      <c r="B214" s="3"/>
      <c r="C214" s="4"/>
      <c r="D214" s="3"/>
      <c r="E214" s="3"/>
      <c r="F214" s="3"/>
      <c r="G214" s="3"/>
      <c r="H214" s="3"/>
      <c r="I214" s="3"/>
      <c r="J214" s="3"/>
      <c r="K214" s="3"/>
      <c r="L214" s="3"/>
      <c r="M214" s="3"/>
      <c r="N214" s="3"/>
      <c r="O214" s="3"/>
      <c r="P214" s="3"/>
      <c r="Q214" s="3"/>
      <c r="R214" s="3"/>
      <c r="S214" s="30"/>
      <c r="T214" s="30"/>
      <c r="U214" s="30"/>
      <c r="V214" s="30"/>
      <c r="W214" s="30"/>
      <c r="X214" s="30"/>
      <c r="Y214" s="30"/>
      <c r="Z214" s="30"/>
    </row>
    <row r="215" spans="1:26" ht="12.75" customHeight="1" x14ac:dyDescent="0.2">
      <c r="A215" s="3"/>
      <c r="B215" s="3"/>
      <c r="C215" s="4"/>
      <c r="D215" s="3"/>
      <c r="E215" s="3"/>
      <c r="F215" s="3"/>
      <c r="G215" s="3"/>
      <c r="H215" s="3"/>
      <c r="I215" s="3"/>
      <c r="J215" s="3"/>
      <c r="K215" s="3"/>
      <c r="L215" s="3"/>
      <c r="M215" s="3"/>
      <c r="N215" s="3"/>
      <c r="O215" s="3"/>
      <c r="P215" s="3"/>
      <c r="Q215" s="3"/>
      <c r="R215" s="3"/>
      <c r="S215" s="30"/>
      <c r="T215" s="30"/>
      <c r="U215" s="30"/>
      <c r="V215" s="30"/>
      <c r="W215" s="30"/>
      <c r="X215" s="30"/>
      <c r="Y215" s="30"/>
      <c r="Z215" s="30"/>
    </row>
    <row r="216" spans="1:26" ht="12.75" customHeight="1" x14ac:dyDescent="0.2">
      <c r="A216" s="3"/>
      <c r="B216" s="3"/>
      <c r="C216" s="4"/>
      <c r="D216" s="3"/>
      <c r="E216" s="3"/>
      <c r="F216" s="3"/>
      <c r="G216" s="3"/>
      <c r="H216" s="3"/>
      <c r="I216" s="3"/>
      <c r="J216" s="3"/>
      <c r="K216" s="3"/>
      <c r="L216" s="3"/>
      <c r="M216" s="3"/>
      <c r="N216" s="3"/>
      <c r="O216" s="3"/>
      <c r="P216" s="3"/>
      <c r="Q216" s="3"/>
      <c r="R216" s="3"/>
      <c r="S216" s="30"/>
      <c r="T216" s="30"/>
      <c r="U216" s="30"/>
      <c r="V216" s="30"/>
      <c r="W216" s="30"/>
      <c r="X216" s="30"/>
      <c r="Y216" s="30"/>
      <c r="Z216" s="30"/>
    </row>
    <row r="217" spans="1:26" ht="12.75" customHeight="1" x14ac:dyDescent="0.2">
      <c r="A217" s="3"/>
      <c r="B217" s="3"/>
      <c r="C217" s="4"/>
      <c r="D217" s="3"/>
      <c r="E217" s="3"/>
      <c r="F217" s="3"/>
      <c r="G217" s="3"/>
      <c r="H217" s="3"/>
      <c r="I217" s="3"/>
      <c r="J217" s="3"/>
      <c r="K217" s="3"/>
      <c r="L217" s="3"/>
      <c r="M217" s="3"/>
      <c r="N217" s="3"/>
      <c r="O217" s="3"/>
      <c r="P217" s="3"/>
      <c r="Q217" s="3"/>
      <c r="R217" s="3"/>
      <c r="S217" s="30"/>
      <c r="T217" s="30"/>
      <c r="U217" s="30"/>
      <c r="V217" s="30"/>
      <c r="W217" s="30"/>
      <c r="X217" s="30"/>
      <c r="Y217" s="30"/>
      <c r="Z217" s="30"/>
    </row>
    <row r="218" spans="1:26" ht="12.75" customHeight="1" x14ac:dyDescent="0.2">
      <c r="A218" s="3"/>
      <c r="B218" s="3"/>
      <c r="C218" s="4"/>
      <c r="D218" s="3"/>
      <c r="E218" s="3"/>
      <c r="F218" s="3"/>
      <c r="G218" s="3"/>
      <c r="H218" s="3"/>
      <c r="I218" s="3"/>
      <c r="J218" s="3"/>
      <c r="K218" s="3"/>
      <c r="L218" s="3"/>
      <c r="M218" s="3"/>
      <c r="N218" s="3"/>
      <c r="O218" s="3"/>
      <c r="P218" s="3"/>
      <c r="Q218" s="3"/>
      <c r="R218" s="3"/>
      <c r="S218" s="30"/>
      <c r="T218" s="30"/>
      <c r="U218" s="30"/>
      <c r="V218" s="30"/>
      <c r="W218" s="30"/>
      <c r="X218" s="30"/>
      <c r="Y218" s="30"/>
      <c r="Z218" s="30"/>
    </row>
    <row r="219" spans="1:26" ht="12.75" customHeight="1" x14ac:dyDescent="0.2">
      <c r="A219" s="3"/>
      <c r="B219" s="3"/>
      <c r="C219" s="4"/>
      <c r="D219" s="3"/>
      <c r="E219" s="3"/>
      <c r="F219" s="3"/>
      <c r="G219" s="3"/>
      <c r="H219" s="3"/>
      <c r="I219" s="3"/>
      <c r="J219" s="3"/>
      <c r="K219" s="3"/>
      <c r="L219" s="3"/>
      <c r="M219" s="3"/>
      <c r="N219" s="3"/>
      <c r="O219" s="3"/>
      <c r="P219" s="3"/>
      <c r="Q219" s="3"/>
      <c r="R219" s="3"/>
      <c r="S219" s="30"/>
      <c r="T219" s="30"/>
      <c r="U219" s="30"/>
      <c r="V219" s="30"/>
      <c r="W219" s="30"/>
      <c r="X219" s="30"/>
      <c r="Y219" s="30"/>
      <c r="Z219" s="30"/>
    </row>
    <row r="220" spans="1:26" ht="12.75" customHeight="1" x14ac:dyDescent="0.2">
      <c r="A220" s="3"/>
      <c r="B220" s="3"/>
      <c r="C220" s="4"/>
      <c r="D220" s="3"/>
      <c r="E220" s="3"/>
      <c r="F220" s="3"/>
      <c r="G220" s="3"/>
      <c r="H220" s="3"/>
      <c r="I220" s="3"/>
      <c r="J220" s="3"/>
      <c r="K220" s="3"/>
      <c r="L220" s="3"/>
      <c r="M220" s="3"/>
      <c r="N220" s="3"/>
      <c r="O220" s="3"/>
      <c r="P220" s="3"/>
      <c r="Q220" s="3"/>
      <c r="R220" s="3"/>
      <c r="S220" s="30"/>
      <c r="T220" s="30"/>
      <c r="U220" s="30"/>
      <c r="V220" s="30"/>
      <c r="W220" s="30"/>
      <c r="X220" s="30"/>
      <c r="Y220" s="30"/>
      <c r="Z220" s="30"/>
    </row>
    <row r="221" spans="1:26" ht="12.75" customHeight="1" x14ac:dyDescent="0.2">
      <c r="A221" s="3"/>
      <c r="B221" s="3"/>
      <c r="C221" s="4"/>
      <c r="D221" s="3"/>
      <c r="E221" s="3"/>
      <c r="F221" s="3"/>
      <c r="G221" s="3"/>
      <c r="H221" s="3"/>
      <c r="I221" s="3"/>
      <c r="J221" s="3"/>
      <c r="K221" s="3"/>
      <c r="L221" s="3"/>
      <c r="M221" s="3"/>
      <c r="N221" s="3"/>
      <c r="O221" s="3"/>
      <c r="P221" s="3"/>
      <c r="Q221" s="3"/>
      <c r="R221" s="3"/>
      <c r="S221" s="30"/>
      <c r="T221" s="30"/>
      <c r="U221" s="30"/>
      <c r="V221" s="30"/>
      <c r="W221" s="30"/>
      <c r="X221" s="30"/>
      <c r="Y221" s="30"/>
      <c r="Z221" s="30"/>
    </row>
    <row r="222" spans="1:26" ht="12.75" customHeight="1" x14ac:dyDescent="0.2">
      <c r="A222" s="3"/>
      <c r="B222" s="3"/>
      <c r="C222" s="4"/>
      <c r="D222" s="3"/>
      <c r="E222" s="3"/>
      <c r="F222" s="3"/>
      <c r="G222" s="3"/>
      <c r="H222" s="3"/>
      <c r="I222" s="3"/>
      <c r="J222" s="3"/>
      <c r="K222" s="3"/>
      <c r="L222" s="3"/>
      <c r="M222" s="3"/>
      <c r="N222" s="3"/>
      <c r="O222" s="3"/>
      <c r="P222" s="3"/>
      <c r="Q222" s="3"/>
      <c r="R222" s="3"/>
      <c r="S222" s="30"/>
      <c r="T222" s="30"/>
      <c r="U222" s="30"/>
      <c r="V222" s="30"/>
      <c r="W222" s="30"/>
      <c r="X222" s="30"/>
      <c r="Y222" s="30"/>
      <c r="Z222" s="30"/>
    </row>
    <row r="223" spans="1:26" ht="12.75" customHeight="1" x14ac:dyDescent="0.2">
      <c r="A223" s="3"/>
      <c r="B223" s="3"/>
      <c r="C223" s="4"/>
      <c r="D223" s="3"/>
      <c r="E223" s="3"/>
      <c r="F223" s="3"/>
      <c r="G223" s="3"/>
      <c r="H223" s="3"/>
      <c r="I223" s="3"/>
      <c r="J223" s="3"/>
      <c r="K223" s="3"/>
      <c r="L223" s="3"/>
      <c r="M223" s="3"/>
      <c r="N223" s="3"/>
      <c r="O223" s="3"/>
      <c r="P223" s="3"/>
      <c r="Q223" s="3"/>
      <c r="R223" s="3"/>
      <c r="S223" s="30"/>
      <c r="T223" s="30"/>
      <c r="U223" s="30"/>
      <c r="V223" s="30"/>
      <c r="W223" s="30"/>
      <c r="X223" s="30"/>
      <c r="Y223" s="30"/>
      <c r="Z223" s="30"/>
    </row>
    <row r="224" spans="1:26" ht="12.75" customHeight="1" x14ac:dyDescent="0.2">
      <c r="A224" s="3"/>
      <c r="B224" s="3"/>
      <c r="C224" s="4"/>
      <c r="D224" s="3"/>
      <c r="E224" s="3"/>
      <c r="F224" s="3"/>
      <c r="G224" s="3"/>
      <c r="H224" s="3"/>
      <c r="I224" s="3"/>
      <c r="J224" s="3"/>
      <c r="K224" s="3"/>
      <c r="L224" s="3"/>
      <c r="M224" s="3"/>
      <c r="N224" s="3"/>
      <c r="O224" s="3"/>
      <c r="P224" s="3"/>
      <c r="Q224" s="3"/>
      <c r="R224" s="3"/>
      <c r="S224" s="30"/>
      <c r="T224" s="30"/>
      <c r="U224" s="30"/>
      <c r="V224" s="30"/>
      <c r="W224" s="30"/>
      <c r="X224" s="30"/>
      <c r="Y224" s="30"/>
      <c r="Z224" s="30"/>
    </row>
    <row r="225" spans="1:26" ht="12.75" customHeight="1" x14ac:dyDescent="0.2">
      <c r="A225" s="3"/>
      <c r="B225" s="3"/>
      <c r="C225" s="4"/>
      <c r="D225" s="3"/>
      <c r="E225" s="3"/>
      <c r="F225" s="3"/>
      <c r="G225" s="3"/>
      <c r="H225" s="3"/>
      <c r="I225" s="3"/>
      <c r="J225" s="3"/>
      <c r="K225" s="3"/>
      <c r="L225" s="3"/>
      <c r="M225" s="3"/>
      <c r="N225" s="3"/>
      <c r="O225" s="3"/>
      <c r="P225" s="3"/>
      <c r="Q225" s="3"/>
      <c r="R225" s="3"/>
      <c r="S225" s="30"/>
      <c r="T225" s="30"/>
      <c r="U225" s="30"/>
      <c r="V225" s="30"/>
      <c r="W225" s="30"/>
      <c r="X225" s="30"/>
      <c r="Y225" s="30"/>
      <c r="Z225" s="30"/>
    </row>
    <row r="226" spans="1:26" ht="12.75" customHeight="1" x14ac:dyDescent="0.2">
      <c r="A226" s="3"/>
      <c r="B226" s="3"/>
      <c r="C226" s="4"/>
      <c r="D226" s="3"/>
      <c r="E226" s="3"/>
      <c r="F226" s="3"/>
      <c r="G226" s="3"/>
      <c r="H226" s="3"/>
      <c r="I226" s="3"/>
      <c r="J226" s="3"/>
      <c r="K226" s="3"/>
      <c r="L226" s="3"/>
      <c r="M226" s="3"/>
      <c r="N226" s="3"/>
      <c r="O226" s="3"/>
      <c r="P226" s="3"/>
      <c r="Q226" s="3"/>
      <c r="R226" s="3"/>
      <c r="S226" s="30"/>
      <c r="T226" s="30"/>
      <c r="U226" s="30"/>
      <c r="V226" s="30"/>
      <c r="W226" s="30"/>
      <c r="X226" s="30"/>
      <c r="Y226" s="30"/>
      <c r="Z226" s="30"/>
    </row>
    <row r="227" spans="1:26" ht="12.75" customHeight="1" x14ac:dyDescent="0.2">
      <c r="A227" s="3"/>
      <c r="B227" s="3"/>
      <c r="C227" s="4"/>
      <c r="D227" s="3"/>
      <c r="E227" s="3"/>
      <c r="F227" s="3"/>
      <c r="G227" s="3"/>
      <c r="H227" s="3"/>
      <c r="I227" s="3"/>
      <c r="J227" s="3"/>
      <c r="K227" s="3"/>
      <c r="L227" s="3"/>
      <c r="M227" s="3"/>
      <c r="N227" s="3"/>
      <c r="O227" s="3"/>
      <c r="P227" s="3"/>
      <c r="Q227" s="3"/>
      <c r="R227" s="3"/>
      <c r="S227" s="30"/>
      <c r="T227" s="30"/>
      <c r="U227" s="30"/>
      <c r="V227" s="30"/>
      <c r="W227" s="30"/>
      <c r="X227" s="30"/>
      <c r="Y227" s="30"/>
      <c r="Z227" s="30"/>
    </row>
    <row r="228" spans="1:26" ht="12.75" customHeight="1" x14ac:dyDescent="0.2">
      <c r="A228" s="3"/>
      <c r="B228" s="3"/>
      <c r="C228" s="4"/>
      <c r="D228" s="3"/>
      <c r="E228" s="3"/>
      <c r="F228" s="3"/>
      <c r="G228" s="3"/>
      <c r="H228" s="3"/>
      <c r="I228" s="3"/>
      <c r="J228" s="3"/>
      <c r="K228" s="3"/>
      <c r="L228" s="3"/>
      <c r="M228" s="3"/>
      <c r="N228" s="3"/>
      <c r="O228" s="3"/>
      <c r="P228" s="3"/>
      <c r="Q228" s="3"/>
      <c r="R228" s="3"/>
      <c r="S228" s="30"/>
      <c r="T228" s="30"/>
      <c r="U228" s="30"/>
      <c r="V228" s="30"/>
      <c r="W228" s="30"/>
      <c r="X228" s="30"/>
      <c r="Y228" s="30"/>
      <c r="Z228" s="30"/>
    </row>
    <row r="229" spans="1:26" ht="12.75" customHeight="1" x14ac:dyDescent="0.2">
      <c r="A229" s="3"/>
      <c r="B229" s="3"/>
      <c r="C229" s="4"/>
      <c r="D229" s="3"/>
      <c r="E229" s="3"/>
      <c r="F229" s="3"/>
      <c r="G229" s="3"/>
      <c r="H229" s="3"/>
      <c r="I229" s="3"/>
      <c r="J229" s="3"/>
      <c r="K229" s="3"/>
      <c r="L229" s="3"/>
      <c r="M229" s="3"/>
      <c r="N229" s="3"/>
      <c r="O229" s="3"/>
      <c r="P229" s="3"/>
      <c r="Q229" s="3"/>
      <c r="R229" s="3"/>
      <c r="S229" s="30"/>
      <c r="T229" s="30"/>
      <c r="U229" s="30"/>
      <c r="V229" s="30"/>
      <c r="W229" s="30"/>
      <c r="X229" s="30"/>
      <c r="Y229" s="30"/>
      <c r="Z229" s="30"/>
    </row>
    <row r="230" spans="1:26" ht="12.75" customHeight="1" x14ac:dyDescent="0.2">
      <c r="A230" s="3"/>
      <c r="B230" s="3"/>
      <c r="C230" s="4"/>
      <c r="D230" s="3"/>
      <c r="E230" s="3"/>
      <c r="F230" s="3"/>
      <c r="G230" s="3"/>
      <c r="H230" s="3"/>
      <c r="I230" s="3"/>
      <c r="J230" s="3"/>
      <c r="K230" s="3"/>
      <c r="L230" s="3"/>
      <c r="M230" s="3"/>
      <c r="N230" s="3"/>
      <c r="O230" s="3"/>
      <c r="P230" s="3"/>
      <c r="Q230" s="3"/>
      <c r="R230" s="3"/>
      <c r="S230" s="30"/>
      <c r="T230" s="30"/>
      <c r="U230" s="30"/>
      <c r="V230" s="30"/>
      <c r="W230" s="30"/>
      <c r="X230" s="30"/>
      <c r="Y230" s="30"/>
      <c r="Z230" s="30"/>
    </row>
    <row r="231" spans="1:26" ht="12.75" customHeight="1" x14ac:dyDescent="0.2">
      <c r="A231" s="3"/>
      <c r="B231" s="3"/>
      <c r="C231" s="4"/>
      <c r="D231" s="3"/>
      <c r="E231" s="3"/>
      <c r="F231" s="3"/>
      <c r="G231" s="3"/>
      <c r="H231" s="3"/>
      <c r="I231" s="3"/>
      <c r="J231" s="3"/>
      <c r="K231" s="3"/>
      <c r="L231" s="3"/>
      <c r="M231" s="3"/>
      <c r="N231" s="3"/>
      <c r="O231" s="3"/>
      <c r="P231" s="3"/>
      <c r="Q231" s="3"/>
      <c r="R231" s="3"/>
      <c r="S231" s="30"/>
      <c r="T231" s="30"/>
      <c r="U231" s="30"/>
      <c r="V231" s="30"/>
      <c r="W231" s="30"/>
      <c r="X231" s="30"/>
      <c r="Y231" s="30"/>
      <c r="Z231" s="30"/>
    </row>
    <row r="232" spans="1:26" ht="12.75" customHeight="1" x14ac:dyDescent="0.2">
      <c r="A232" s="3"/>
      <c r="B232" s="3"/>
      <c r="C232" s="4"/>
      <c r="D232" s="3"/>
      <c r="E232" s="3"/>
      <c r="F232" s="3"/>
      <c r="G232" s="3"/>
      <c r="H232" s="3"/>
      <c r="I232" s="3"/>
      <c r="J232" s="3"/>
      <c r="K232" s="3"/>
      <c r="L232" s="3"/>
      <c r="M232" s="3"/>
      <c r="N232" s="3"/>
      <c r="O232" s="3"/>
      <c r="P232" s="3"/>
      <c r="Q232" s="3"/>
      <c r="R232" s="3"/>
      <c r="S232" s="30"/>
      <c r="T232" s="30"/>
      <c r="U232" s="30"/>
      <c r="V232" s="30"/>
      <c r="W232" s="30"/>
      <c r="X232" s="30"/>
      <c r="Y232" s="30"/>
      <c r="Z232" s="30"/>
    </row>
    <row r="233" spans="1:26" ht="12.75" customHeight="1" x14ac:dyDescent="0.2">
      <c r="A233" s="3"/>
      <c r="B233" s="3"/>
      <c r="C233" s="4"/>
      <c r="D233" s="3"/>
      <c r="E233" s="3"/>
      <c r="F233" s="3"/>
      <c r="G233" s="3"/>
      <c r="H233" s="3"/>
      <c r="I233" s="3"/>
      <c r="J233" s="3"/>
      <c r="K233" s="3"/>
      <c r="L233" s="3"/>
      <c r="M233" s="3"/>
      <c r="N233" s="3"/>
      <c r="O233" s="3"/>
      <c r="P233" s="3"/>
      <c r="Q233" s="3"/>
      <c r="R233" s="3"/>
      <c r="S233" s="30"/>
      <c r="T233" s="30"/>
      <c r="U233" s="30"/>
      <c r="V233" s="30"/>
      <c r="W233" s="30"/>
      <c r="X233" s="30"/>
      <c r="Y233" s="30"/>
      <c r="Z233" s="30"/>
    </row>
    <row r="234" spans="1:26" ht="12.75" customHeight="1" x14ac:dyDescent="0.2">
      <c r="A234" s="3"/>
      <c r="B234" s="3"/>
      <c r="C234" s="4"/>
      <c r="D234" s="3"/>
      <c r="E234" s="3"/>
      <c r="F234" s="3"/>
      <c r="G234" s="3"/>
      <c r="H234" s="3"/>
      <c r="I234" s="3"/>
      <c r="J234" s="3"/>
      <c r="K234" s="3"/>
      <c r="L234" s="3"/>
      <c r="M234" s="3"/>
      <c r="N234" s="3"/>
      <c r="O234" s="3"/>
      <c r="P234" s="3"/>
      <c r="Q234" s="3"/>
      <c r="R234" s="3"/>
      <c r="S234" s="30"/>
      <c r="T234" s="30"/>
      <c r="U234" s="30"/>
      <c r="V234" s="30"/>
      <c r="W234" s="30"/>
      <c r="X234" s="30"/>
      <c r="Y234" s="30"/>
      <c r="Z234" s="30"/>
    </row>
    <row r="235" spans="1:26" ht="12.75" customHeight="1" x14ac:dyDescent="0.2">
      <c r="A235" s="3"/>
      <c r="B235" s="3"/>
      <c r="C235" s="4"/>
      <c r="D235" s="3"/>
      <c r="E235" s="3"/>
      <c r="F235" s="3"/>
      <c r="G235" s="3"/>
      <c r="H235" s="3"/>
      <c r="I235" s="3"/>
      <c r="J235" s="3"/>
      <c r="K235" s="3"/>
      <c r="L235" s="3"/>
      <c r="M235" s="3"/>
      <c r="N235" s="3"/>
      <c r="O235" s="3"/>
      <c r="P235" s="3"/>
      <c r="Q235" s="3"/>
      <c r="R235" s="3"/>
      <c r="S235" s="30"/>
      <c r="T235" s="30"/>
      <c r="U235" s="30"/>
      <c r="V235" s="30"/>
      <c r="W235" s="30"/>
      <c r="X235" s="30"/>
      <c r="Y235" s="30"/>
      <c r="Z235" s="30"/>
    </row>
    <row r="236" spans="1:26" ht="15.75" customHeight="1" x14ac:dyDescent="0.2">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5.75" customHeight="1"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5.75"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5.75"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5.75" customHeight="1"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5.75" customHeight="1"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5.75" customHeight="1"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5.75"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5.75"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5.75"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5.75"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5.75"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5.75"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5.75"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5.75"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5.75"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5.75"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5.75"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5.75"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5.75" customHeight="1"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5.75" customHeight="1"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5.75" customHeight="1"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5.75" customHeight="1"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5.75" customHeight="1"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5.75" customHeight="1"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5.75" customHeight="1"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5.75" customHeight="1"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5.75" customHeight="1"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5.75" customHeight="1"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5.75" customHeight="1"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5.75" customHeight="1"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5.75" customHeight="1"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5.75" customHeight="1"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5.75" customHeight="1"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5.75" customHeight="1"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5.75" customHeight="1"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5.75" customHeight="1" x14ac:dyDescent="0.2">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5.75" customHeight="1"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5.75" customHeight="1"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5.75" customHeight="1"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5.75" customHeight="1"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5.75" customHeight="1"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5.75" customHeight="1"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5.75" customHeight="1"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5.75" customHeight="1"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5.75" customHeight="1"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5.75" customHeight="1"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5.75" customHeight="1"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5.75" customHeight="1"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5.75" customHeight="1"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5.75" customHeight="1"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5.75" customHeight="1"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5.75" customHeight="1"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5.75" customHeight="1"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5.75" customHeight="1"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5.75" customHeight="1"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5.75" customHeight="1"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5.75" customHeight="1" x14ac:dyDescent="0.2">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5.75" customHeight="1"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5.75" customHeight="1"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5.75" customHeight="1"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5.75" customHeight="1"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5.75" customHeight="1"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5.75" customHeight="1" x14ac:dyDescent="0.2">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5.75" customHeight="1"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5.75" customHeight="1"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5.75" customHeight="1"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5.75" customHeight="1"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5.75" customHeight="1"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5.75" customHeight="1"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5.75" customHeight="1"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5.75" customHeight="1"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5.75" customHeight="1"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5.75" customHeight="1"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5.75" customHeight="1"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5.75" customHeight="1"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5.75" customHeight="1"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5.75" customHeight="1"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5.75" customHeight="1"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5.75" customHeight="1"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5.75" customHeight="1"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5.75" customHeight="1"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5.75" customHeight="1"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5.75" customHeight="1"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5.75" customHeight="1"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5.75" customHeight="1"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5.75" customHeight="1"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5.75" customHeight="1"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5.75" customHeight="1"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5.75" customHeight="1"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5.75" customHeight="1"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5.75" customHeight="1"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5.7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5.7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5.7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5.75" customHeight="1"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5.7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5.7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5.75" customHeight="1"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5.7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5.7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5.7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5.7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5.7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5.7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5.75" customHeight="1"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5.7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5.7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5.7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5.7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5.7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5.7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5.7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5.7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5.75" customHeight="1" x14ac:dyDescent="0.2">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5.75" customHeight="1" x14ac:dyDescent="0.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5.75" customHeight="1" x14ac:dyDescent="0.2">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5.75" customHeight="1" x14ac:dyDescent="0.2">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5.75" customHeight="1" x14ac:dyDescent="0.2">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5.75" customHeight="1" x14ac:dyDescent="0.2">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5.75" customHeight="1" x14ac:dyDescent="0.2">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5.75" customHeight="1" x14ac:dyDescent="0.2">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5.75" customHeight="1" x14ac:dyDescent="0.2">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5.75" customHeight="1" x14ac:dyDescent="0.2">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5.75" customHeight="1" x14ac:dyDescent="0.2">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5.75" customHeight="1" x14ac:dyDescent="0.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5.75" customHeight="1" x14ac:dyDescent="0.2">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5.75" customHeight="1" x14ac:dyDescent="0.2">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5.75" customHeight="1" x14ac:dyDescent="0.2">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5.75" customHeight="1" x14ac:dyDescent="0.2">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5.75" customHeight="1" x14ac:dyDescent="0.2">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5.75" customHeight="1" x14ac:dyDescent="0.2">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5.75" customHeight="1" x14ac:dyDescent="0.2">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5.75" customHeight="1" x14ac:dyDescent="0.2">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5.75" customHeight="1" x14ac:dyDescent="0.2">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5.75" customHeight="1" x14ac:dyDescent="0.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5.75" customHeight="1" x14ac:dyDescent="0.2">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5.75" customHeight="1" x14ac:dyDescent="0.2">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5.75" customHeight="1" x14ac:dyDescent="0.2">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5.75" customHeight="1" x14ac:dyDescent="0.2">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5.75" customHeight="1" x14ac:dyDescent="0.2">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5.75" customHeight="1" x14ac:dyDescent="0.2">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5.75" customHeight="1" x14ac:dyDescent="0.2">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5.75" customHeight="1" x14ac:dyDescent="0.2">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5.75" customHeight="1" x14ac:dyDescent="0.2">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5.75" customHeight="1" x14ac:dyDescent="0.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5.75" customHeight="1" x14ac:dyDescent="0.2">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5.75" customHeight="1" x14ac:dyDescent="0.2">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5.75" customHeight="1" x14ac:dyDescent="0.2">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5.75" customHeight="1" x14ac:dyDescent="0.2">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5.75" customHeight="1" x14ac:dyDescent="0.2">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5.75" customHeight="1" x14ac:dyDescent="0.2">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5.75" customHeight="1" x14ac:dyDescent="0.2">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5.75" customHeight="1" x14ac:dyDescent="0.2">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5.75" customHeight="1" x14ac:dyDescent="0.2">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5.75" customHeight="1" x14ac:dyDescent="0.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5.75" customHeight="1" x14ac:dyDescent="0.2">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5.75" customHeight="1" x14ac:dyDescent="0.2">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5.75" customHeight="1" x14ac:dyDescent="0.2">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5.75" customHeight="1" x14ac:dyDescent="0.2">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5.75" customHeight="1" x14ac:dyDescent="0.2">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5.75" customHeight="1" x14ac:dyDescent="0.2">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5.75" customHeight="1" x14ac:dyDescent="0.2">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5.75" customHeight="1" x14ac:dyDescent="0.2">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5.75" customHeight="1" x14ac:dyDescent="0.2">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5.75" customHeight="1" x14ac:dyDescent="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5.75" customHeight="1" x14ac:dyDescent="0.2">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5.75" customHeight="1" x14ac:dyDescent="0.2">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5.75" customHeight="1" x14ac:dyDescent="0.2">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5.75" customHeight="1" x14ac:dyDescent="0.2">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5.75" customHeight="1" x14ac:dyDescent="0.2">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5.75" customHeight="1" x14ac:dyDescent="0.2">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5.75" customHeight="1" x14ac:dyDescent="0.2">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5.75" customHeight="1" x14ac:dyDescent="0.2">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5.75" customHeight="1" x14ac:dyDescent="0.2">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5.75" customHeight="1" x14ac:dyDescent="0.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5.75" customHeight="1" x14ac:dyDescent="0.2">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5.75" customHeight="1" x14ac:dyDescent="0.2">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5.75" customHeight="1" x14ac:dyDescent="0.2">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5.75" customHeight="1" x14ac:dyDescent="0.2">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5.75" customHeight="1" x14ac:dyDescent="0.2">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5.75" customHeight="1" x14ac:dyDescent="0.2">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5.75" customHeight="1" x14ac:dyDescent="0.2">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5.75" customHeight="1" x14ac:dyDescent="0.2">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5.75" customHeight="1" x14ac:dyDescent="0.2">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5.75" customHeight="1" x14ac:dyDescent="0.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5.75" customHeight="1" x14ac:dyDescent="0.2">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5.75" customHeight="1" x14ac:dyDescent="0.2">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5.75" customHeight="1" x14ac:dyDescent="0.2">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5.75" customHeight="1" x14ac:dyDescent="0.2">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5.75" customHeight="1" x14ac:dyDescent="0.2">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5.75" customHeight="1" x14ac:dyDescent="0.2">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5.75" customHeight="1" x14ac:dyDescent="0.2">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5.75" customHeight="1" x14ac:dyDescent="0.2">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5.75" customHeight="1" x14ac:dyDescent="0.2">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5.75" customHeight="1" x14ac:dyDescent="0.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5.75" customHeight="1" x14ac:dyDescent="0.2">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5.75" customHeight="1" x14ac:dyDescent="0.2">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5.75" customHeight="1" x14ac:dyDescent="0.2">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5.75" customHeight="1" x14ac:dyDescent="0.2">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5.75" customHeight="1" x14ac:dyDescent="0.2">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5.75" customHeight="1" x14ac:dyDescent="0.2">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5.75" customHeight="1" x14ac:dyDescent="0.2">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5.75" customHeight="1" x14ac:dyDescent="0.2">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5.75" customHeight="1" x14ac:dyDescent="0.2">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5.75" customHeight="1" x14ac:dyDescent="0.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5.75" customHeight="1" x14ac:dyDescent="0.2">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5.75" customHeight="1" x14ac:dyDescent="0.2">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5.75" customHeight="1" x14ac:dyDescent="0.2">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5.75" customHeight="1" x14ac:dyDescent="0.2">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5.75" customHeight="1" x14ac:dyDescent="0.2">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5.75" customHeight="1" x14ac:dyDescent="0.2">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5.75" customHeight="1" x14ac:dyDescent="0.2">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5.75" customHeight="1" x14ac:dyDescent="0.2">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5.75" customHeight="1" x14ac:dyDescent="0.2">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5.75" customHeight="1" x14ac:dyDescent="0.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5.75" customHeight="1" x14ac:dyDescent="0.2">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5.75" customHeight="1" x14ac:dyDescent="0.2">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5.75" customHeight="1" x14ac:dyDescent="0.2">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5.75" customHeight="1" x14ac:dyDescent="0.2">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5.75" customHeight="1" x14ac:dyDescent="0.2">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5.75" customHeight="1" x14ac:dyDescent="0.2">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5.75" customHeight="1" x14ac:dyDescent="0.2">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5.75" customHeight="1" x14ac:dyDescent="0.2">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5.75" customHeight="1" x14ac:dyDescent="0.2">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5.75" customHeight="1" x14ac:dyDescent="0.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5.75" customHeight="1" x14ac:dyDescent="0.2">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5.75" customHeight="1" x14ac:dyDescent="0.2">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5.75" customHeight="1" x14ac:dyDescent="0.2">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5.75" customHeight="1" x14ac:dyDescent="0.2">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5.75" customHeight="1" x14ac:dyDescent="0.2">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5.75" customHeight="1" x14ac:dyDescent="0.2">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5.75" customHeight="1" x14ac:dyDescent="0.2">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5.75" customHeight="1" x14ac:dyDescent="0.2">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5.75" customHeight="1" x14ac:dyDescent="0.2">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5.75" customHeight="1" x14ac:dyDescent="0.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5.75" customHeight="1" x14ac:dyDescent="0.2">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5.75" customHeight="1" x14ac:dyDescent="0.2">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5.75" customHeight="1" x14ac:dyDescent="0.2">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5.75" customHeight="1" x14ac:dyDescent="0.2">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5.75" customHeight="1" x14ac:dyDescent="0.2">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5.75" customHeight="1" x14ac:dyDescent="0.2">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5.75" customHeight="1" x14ac:dyDescent="0.2">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5.75" customHeight="1" x14ac:dyDescent="0.2">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5.75" customHeight="1" x14ac:dyDescent="0.2">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5.75" customHeight="1" x14ac:dyDescent="0.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5.75" customHeight="1" x14ac:dyDescent="0.2">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5.75" customHeight="1" x14ac:dyDescent="0.2">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5.75" customHeight="1" x14ac:dyDescent="0.2">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5.75" customHeight="1" x14ac:dyDescent="0.2">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5.75" customHeight="1" x14ac:dyDescent="0.2">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5.75" customHeight="1" x14ac:dyDescent="0.2">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5.75" customHeight="1" x14ac:dyDescent="0.2">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5.75" customHeight="1" x14ac:dyDescent="0.2">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5.75" customHeight="1" x14ac:dyDescent="0.2">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5.75" customHeight="1" x14ac:dyDescent="0.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5.75" customHeight="1" x14ac:dyDescent="0.2">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5.75" customHeight="1" x14ac:dyDescent="0.2">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5.75" customHeight="1" x14ac:dyDescent="0.2">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5.75" customHeight="1" x14ac:dyDescent="0.2">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5.75" customHeight="1" x14ac:dyDescent="0.2">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5.75" customHeight="1" x14ac:dyDescent="0.2">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5.75" customHeight="1" x14ac:dyDescent="0.2">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5.75" customHeight="1" x14ac:dyDescent="0.2">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5.75" customHeight="1" x14ac:dyDescent="0.2">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5.75" customHeight="1" x14ac:dyDescent="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5.75" customHeight="1" x14ac:dyDescent="0.2">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5.75" customHeight="1" x14ac:dyDescent="0.2">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5.75" customHeight="1" x14ac:dyDescent="0.2">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5.75" customHeight="1" x14ac:dyDescent="0.2">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5.75" customHeight="1" x14ac:dyDescent="0.2">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5.75" customHeight="1" x14ac:dyDescent="0.2">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5.75" customHeight="1" x14ac:dyDescent="0.2">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5.75" customHeight="1" x14ac:dyDescent="0.2">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5.75" customHeight="1" x14ac:dyDescent="0.2">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5.75" customHeight="1" x14ac:dyDescent="0.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5.75"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5.75"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5.75"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5.75"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5.75"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5.75"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5.75"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5.75"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5.75"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5.75"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5.75"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5.75"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5.75"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5.75"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5.75"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5.75"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5.75"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5.75"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5.75"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5.75"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5.75"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5.75"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5.75"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5.75"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5.75"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5.75"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5.75"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5.75"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5.75"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5.75"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5.75"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5.75"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5.75"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5.75"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5.75"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5.75"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5.75"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5.75"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5.75"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5.75"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5.75"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5.75"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5.75"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5.75"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5.75"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5.75"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5.75"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5.75"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5.75"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5.75"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5.75"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5.75"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5.75"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5.75"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5.75"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5.75"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5.75"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5.7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5.75"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5.75"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5.75"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5.75"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5.75"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5.75"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5.75"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5.75"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5.75"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5.75"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5.75"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5.75"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5.75"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5.75"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5.75"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5.75"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5.75"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5.75"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5.75"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5.75"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5.75"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5.75"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5.75"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5.75"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5.75"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5.75"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5.75"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5.75"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5.75"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5.75"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5.75"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5.75"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5.75"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5.75"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5.75"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5.75"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5.75"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5.75"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5.75"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5.75"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5.75"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5.75"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5.75"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5.75"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5.75"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5.75"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5.75"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5.75"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5.75"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5.75"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5.75"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5.75"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5.75"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5.75"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5.75"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5.75"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5.75"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5.75"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5.75"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5.75"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5.75"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5.75"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5.75" customHeight="1" x14ac:dyDescent="0.2">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5.75" customHeight="1" x14ac:dyDescent="0.2">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5.75" customHeight="1" x14ac:dyDescent="0.2">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5.75" customHeight="1" x14ac:dyDescent="0.2">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5.75" customHeight="1" x14ac:dyDescent="0.2">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5.75" customHeight="1" x14ac:dyDescent="0.2">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5.75" customHeight="1" x14ac:dyDescent="0.2">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5.75" customHeight="1" x14ac:dyDescent="0.2">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5.75" customHeight="1" x14ac:dyDescent="0.2">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5.75" customHeight="1" x14ac:dyDescent="0.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5.75" customHeight="1" x14ac:dyDescent="0.2">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5.75" customHeight="1" x14ac:dyDescent="0.2">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5.75" customHeight="1" x14ac:dyDescent="0.2">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5.75" customHeight="1" x14ac:dyDescent="0.2">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5.75" customHeight="1" x14ac:dyDescent="0.2">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5.75" customHeight="1" x14ac:dyDescent="0.2">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5.75" customHeight="1" x14ac:dyDescent="0.2">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5.75" customHeight="1" x14ac:dyDescent="0.2">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5.75" customHeight="1" x14ac:dyDescent="0.2">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5.75" customHeight="1" x14ac:dyDescent="0.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5.75" customHeight="1" x14ac:dyDescent="0.2">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5.75" customHeight="1" x14ac:dyDescent="0.2">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5.75" customHeight="1" x14ac:dyDescent="0.2">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5.75" customHeight="1" x14ac:dyDescent="0.2">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5.75" customHeight="1" x14ac:dyDescent="0.2">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5.75" customHeight="1" x14ac:dyDescent="0.2">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5.75" customHeight="1" x14ac:dyDescent="0.2">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5.75" customHeight="1" x14ac:dyDescent="0.2">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5.75" customHeight="1" x14ac:dyDescent="0.2">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5.75" customHeight="1" x14ac:dyDescent="0.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5.75" customHeight="1" x14ac:dyDescent="0.2">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5.75" customHeight="1" x14ac:dyDescent="0.2">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5.75" customHeight="1" x14ac:dyDescent="0.2">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5.75" customHeight="1" x14ac:dyDescent="0.2">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5.75" customHeight="1" x14ac:dyDescent="0.2">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5.75" customHeight="1" x14ac:dyDescent="0.2">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5.75" customHeight="1" x14ac:dyDescent="0.2">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5.75" customHeight="1" x14ac:dyDescent="0.2">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5.75" customHeight="1" x14ac:dyDescent="0.2">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5.75" customHeight="1" x14ac:dyDescent="0.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5.75" customHeight="1" x14ac:dyDescent="0.2">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5.75" customHeight="1" x14ac:dyDescent="0.2">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5.75" customHeight="1" x14ac:dyDescent="0.2">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5.75" customHeight="1" x14ac:dyDescent="0.2">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5.75" customHeight="1" x14ac:dyDescent="0.2">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5.75" customHeight="1" x14ac:dyDescent="0.2">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5.75" customHeight="1" x14ac:dyDescent="0.2">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5.75" customHeight="1" x14ac:dyDescent="0.2">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5.75" customHeight="1" x14ac:dyDescent="0.2">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5.75" customHeight="1" x14ac:dyDescent="0.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5.75" customHeight="1" x14ac:dyDescent="0.2">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5.75" customHeight="1" x14ac:dyDescent="0.2">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5.75" customHeight="1" x14ac:dyDescent="0.2">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5.75" customHeight="1" x14ac:dyDescent="0.2">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5.75" customHeight="1" x14ac:dyDescent="0.2">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5.75" customHeight="1" x14ac:dyDescent="0.2">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5.75" customHeight="1" x14ac:dyDescent="0.2">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5.75" customHeight="1" x14ac:dyDescent="0.2">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5.75" customHeight="1" x14ac:dyDescent="0.2">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5.75" customHeight="1" x14ac:dyDescent="0.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5.75" customHeight="1" x14ac:dyDescent="0.2">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5.75" customHeight="1" x14ac:dyDescent="0.2">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5.75" customHeight="1" x14ac:dyDescent="0.2">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5.75" customHeight="1" x14ac:dyDescent="0.2">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5.75" customHeight="1" x14ac:dyDescent="0.2">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5.75" customHeight="1" x14ac:dyDescent="0.2">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5.75" customHeight="1" x14ac:dyDescent="0.2">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5.75" customHeight="1" x14ac:dyDescent="0.2">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5.75" customHeight="1" x14ac:dyDescent="0.2">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5.75" customHeight="1" x14ac:dyDescent="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5.75" customHeight="1" x14ac:dyDescent="0.2">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5.75" customHeight="1" x14ac:dyDescent="0.2">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5.75" customHeight="1" x14ac:dyDescent="0.2">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5.75" customHeight="1" x14ac:dyDescent="0.2">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5.75" customHeight="1" x14ac:dyDescent="0.2">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5.75" customHeight="1" x14ac:dyDescent="0.2">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5.75" customHeight="1" x14ac:dyDescent="0.2">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5.75" customHeight="1" x14ac:dyDescent="0.2">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5.75" customHeight="1" x14ac:dyDescent="0.2">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5.75" customHeight="1" x14ac:dyDescent="0.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5.75" customHeight="1" x14ac:dyDescent="0.2">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5.75" customHeight="1" x14ac:dyDescent="0.2">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5.75" customHeight="1" x14ac:dyDescent="0.2">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5.75" customHeight="1" x14ac:dyDescent="0.2">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5.75" customHeight="1" x14ac:dyDescent="0.2">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5.75" customHeight="1" x14ac:dyDescent="0.2">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5.75" customHeight="1" x14ac:dyDescent="0.2">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5.75" customHeight="1" x14ac:dyDescent="0.2">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5.75" customHeight="1" x14ac:dyDescent="0.2">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5.75" customHeight="1" x14ac:dyDescent="0.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5.75" customHeight="1" x14ac:dyDescent="0.2">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5.75" customHeight="1" x14ac:dyDescent="0.2">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5.75" customHeight="1" x14ac:dyDescent="0.2">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5.75" customHeight="1" x14ac:dyDescent="0.2">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5.75" customHeight="1" x14ac:dyDescent="0.2">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5.75" customHeight="1" x14ac:dyDescent="0.2">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5.75" customHeight="1" x14ac:dyDescent="0.2">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5.75" customHeight="1" x14ac:dyDescent="0.2">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5.75" customHeight="1" x14ac:dyDescent="0.2">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5.75" customHeight="1" x14ac:dyDescent="0.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5.75" customHeight="1" x14ac:dyDescent="0.2">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5.75" customHeight="1" x14ac:dyDescent="0.2">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5.75" customHeight="1" x14ac:dyDescent="0.2">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5.75" customHeight="1" x14ac:dyDescent="0.2">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5.75" customHeight="1" x14ac:dyDescent="0.2">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5.75" customHeight="1" x14ac:dyDescent="0.2">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5.75" customHeight="1" x14ac:dyDescent="0.2">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5.75" customHeight="1" x14ac:dyDescent="0.2">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5.75" customHeight="1" x14ac:dyDescent="0.2">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5.75" customHeight="1" x14ac:dyDescent="0.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5.75" customHeight="1" x14ac:dyDescent="0.2">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5.75" customHeight="1" x14ac:dyDescent="0.2">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5.75" customHeight="1" x14ac:dyDescent="0.2">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5.75" customHeight="1" x14ac:dyDescent="0.2">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5.75" customHeight="1" x14ac:dyDescent="0.2">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5.75" customHeight="1" x14ac:dyDescent="0.2">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5.75" customHeight="1" x14ac:dyDescent="0.2">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5.75" customHeight="1" x14ac:dyDescent="0.2">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5.75" customHeight="1" x14ac:dyDescent="0.2">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5.75" customHeight="1" x14ac:dyDescent="0.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5.75" customHeight="1" x14ac:dyDescent="0.2">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5.75" customHeight="1" x14ac:dyDescent="0.2">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5.75" customHeight="1" x14ac:dyDescent="0.2">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5.75" customHeight="1" x14ac:dyDescent="0.2">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5.75" customHeight="1" x14ac:dyDescent="0.2">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5.75" customHeight="1" x14ac:dyDescent="0.2">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5.75" customHeight="1" x14ac:dyDescent="0.2">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5.75" customHeight="1" x14ac:dyDescent="0.2">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5.75" customHeight="1" x14ac:dyDescent="0.2">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5.75" customHeight="1" x14ac:dyDescent="0.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5.75" customHeight="1" x14ac:dyDescent="0.2">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5.75" customHeight="1" x14ac:dyDescent="0.2">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5.75" customHeight="1" x14ac:dyDescent="0.2">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5.75" customHeight="1" x14ac:dyDescent="0.2">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5.75" customHeight="1" x14ac:dyDescent="0.2">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5.75" customHeight="1" x14ac:dyDescent="0.2">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5.75" customHeight="1" x14ac:dyDescent="0.2">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5.75" customHeight="1" x14ac:dyDescent="0.2">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5.75" customHeight="1" x14ac:dyDescent="0.2">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5.75" customHeight="1" x14ac:dyDescent="0.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5.75" customHeight="1" x14ac:dyDescent="0.2">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5.75" customHeight="1" x14ac:dyDescent="0.2">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5.75" customHeight="1" x14ac:dyDescent="0.2">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5.75" customHeight="1" x14ac:dyDescent="0.2">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5.75" customHeight="1" x14ac:dyDescent="0.2">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5.75" customHeight="1" x14ac:dyDescent="0.2">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5.75" customHeight="1" x14ac:dyDescent="0.2">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5.75" customHeight="1" x14ac:dyDescent="0.2">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5.75" customHeight="1" x14ac:dyDescent="0.2">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5.75" customHeight="1" x14ac:dyDescent="0.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5.75" customHeight="1" x14ac:dyDescent="0.2">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5.75" customHeight="1" x14ac:dyDescent="0.2">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5.75" customHeight="1" x14ac:dyDescent="0.2">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5.75" customHeight="1" x14ac:dyDescent="0.2">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5.75" customHeight="1" x14ac:dyDescent="0.2">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5.75" customHeight="1" x14ac:dyDescent="0.2">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5.75" customHeight="1" x14ac:dyDescent="0.2">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5.75" customHeight="1" x14ac:dyDescent="0.2">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5.75" customHeight="1" x14ac:dyDescent="0.2">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5.75" customHeight="1" x14ac:dyDescent="0.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5.75" customHeight="1" x14ac:dyDescent="0.2">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5.75" customHeight="1" x14ac:dyDescent="0.2">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5.75" customHeight="1" x14ac:dyDescent="0.2">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5.75" customHeight="1" x14ac:dyDescent="0.2">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5.75" customHeight="1" x14ac:dyDescent="0.2">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5.75" customHeight="1" x14ac:dyDescent="0.2">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5.75" customHeight="1" x14ac:dyDescent="0.2">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5.75" customHeight="1" x14ac:dyDescent="0.2">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5.75" customHeight="1" x14ac:dyDescent="0.2">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5.75" customHeight="1" x14ac:dyDescent="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5.75" customHeight="1" x14ac:dyDescent="0.2">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5.75" customHeight="1" x14ac:dyDescent="0.2">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5.75" customHeight="1" x14ac:dyDescent="0.2">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5.75" customHeight="1" x14ac:dyDescent="0.2">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5.75" customHeight="1" x14ac:dyDescent="0.2">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5.75" customHeight="1" x14ac:dyDescent="0.2">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5.75" customHeight="1" x14ac:dyDescent="0.2">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5.75" customHeight="1" x14ac:dyDescent="0.2">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5.75" customHeight="1" x14ac:dyDescent="0.2">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5.75" customHeight="1" x14ac:dyDescent="0.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5.75" customHeight="1" x14ac:dyDescent="0.2">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5.75" customHeight="1" x14ac:dyDescent="0.2">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5.75" customHeight="1" x14ac:dyDescent="0.2">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5.75" customHeight="1" x14ac:dyDescent="0.2">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5.75" customHeight="1" x14ac:dyDescent="0.2">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5.75" customHeight="1" x14ac:dyDescent="0.2">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5.75" customHeight="1" x14ac:dyDescent="0.2">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5.75" customHeight="1" x14ac:dyDescent="0.2">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5.75" customHeight="1" x14ac:dyDescent="0.2">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5.75" customHeight="1" x14ac:dyDescent="0.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5.75" customHeight="1" x14ac:dyDescent="0.2">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5.75" customHeight="1" x14ac:dyDescent="0.2">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5.75" customHeight="1" x14ac:dyDescent="0.2">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5.75" customHeight="1" x14ac:dyDescent="0.2">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5.75" customHeight="1" x14ac:dyDescent="0.2">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5.75" customHeight="1" x14ac:dyDescent="0.2">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5.75" customHeight="1" x14ac:dyDescent="0.2">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5.75" customHeight="1" x14ac:dyDescent="0.2">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5.75" customHeight="1" x14ac:dyDescent="0.2">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5.75" customHeight="1" x14ac:dyDescent="0.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5.75" customHeight="1" x14ac:dyDescent="0.2">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5.75" customHeight="1" x14ac:dyDescent="0.2">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5.75" customHeight="1" x14ac:dyDescent="0.2">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5.75" customHeight="1" x14ac:dyDescent="0.2">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5.75" customHeight="1" x14ac:dyDescent="0.2">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5.75" customHeight="1" x14ac:dyDescent="0.2">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5.75" customHeight="1" x14ac:dyDescent="0.2">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5.75" customHeight="1" x14ac:dyDescent="0.2">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5.75" customHeight="1" x14ac:dyDescent="0.2">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5.75" customHeight="1" x14ac:dyDescent="0.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5.75" customHeight="1" x14ac:dyDescent="0.2">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5.75" customHeight="1" x14ac:dyDescent="0.2">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5.75" customHeight="1" x14ac:dyDescent="0.2">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5.75" customHeight="1" x14ac:dyDescent="0.2">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5.75" customHeight="1" x14ac:dyDescent="0.2">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5.75" customHeight="1" x14ac:dyDescent="0.2">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5.75" customHeight="1" x14ac:dyDescent="0.2">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5.75" customHeight="1" x14ac:dyDescent="0.2">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5.75" customHeight="1" x14ac:dyDescent="0.2">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5.75" customHeight="1" x14ac:dyDescent="0.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5.75" customHeight="1" x14ac:dyDescent="0.2">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5.75" customHeight="1" x14ac:dyDescent="0.2">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5.75" customHeight="1" x14ac:dyDescent="0.2">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5.75" customHeight="1" x14ac:dyDescent="0.2">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5.75" customHeight="1" x14ac:dyDescent="0.2">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5.75" customHeight="1" x14ac:dyDescent="0.2">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5.75" customHeight="1" x14ac:dyDescent="0.2">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5.75" customHeight="1" x14ac:dyDescent="0.2">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5.75" customHeight="1" x14ac:dyDescent="0.2">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5.75" customHeight="1" x14ac:dyDescent="0.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5.75" customHeight="1" x14ac:dyDescent="0.2">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5.75" customHeight="1" x14ac:dyDescent="0.2">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5.75" customHeight="1" x14ac:dyDescent="0.2">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5.75" customHeight="1" x14ac:dyDescent="0.2">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5.75" customHeight="1" x14ac:dyDescent="0.2">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5.75" customHeight="1" x14ac:dyDescent="0.2">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5.75" customHeight="1" x14ac:dyDescent="0.2">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5.75" customHeight="1" x14ac:dyDescent="0.2">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5.75" customHeight="1" x14ac:dyDescent="0.2">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5.75" customHeight="1" x14ac:dyDescent="0.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5.75" customHeight="1" x14ac:dyDescent="0.2">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5.75" customHeight="1" x14ac:dyDescent="0.2">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5.75" customHeight="1" x14ac:dyDescent="0.2">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5.75" customHeight="1" x14ac:dyDescent="0.2">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5.75" customHeight="1" x14ac:dyDescent="0.2">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5.75" customHeight="1" x14ac:dyDescent="0.2">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5.75" customHeight="1" x14ac:dyDescent="0.2">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5.75" customHeight="1" x14ac:dyDescent="0.2">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5.75" customHeight="1" x14ac:dyDescent="0.2">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5.75" customHeight="1" x14ac:dyDescent="0.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5.75" customHeight="1" x14ac:dyDescent="0.2">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5.75" customHeight="1" x14ac:dyDescent="0.2">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5.75" customHeight="1" x14ac:dyDescent="0.2">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5.75" customHeight="1" x14ac:dyDescent="0.2">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5.75" customHeight="1" x14ac:dyDescent="0.2">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5.75" customHeight="1" x14ac:dyDescent="0.2">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5.75" customHeight="1" x14ac:dyDescent="0.2">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5.75" customHeight="1" x14ac:dyDescent="0.2">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5.75" customHeight="1" x14ac:dyDescent="0.2">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5.75" customHeight="1" x14ac:dyDescent="0.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5.75" customHeight="1" x14ac:dyDescent="0.2">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5.75" customHeight="1" x14ac:dyDescent="0.2">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5.75" customHeight="1" x14ac:dyDescent="0.2">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5.75" customHeight="1" x14ac:dyDescent="0.2">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5.75" customHeight="1" x14ac:dyDescent="0.2">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5.75" customHeight="1" x14ac:dyDescent="0.2">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5.75" customHeight="1" x14ac:dyDescent="0.2">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5.75" customHeight="1" x14ac:dyDescent="0.2">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5.75" customHeight="1" x14ac:dyDescent="0.2">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5.75" customHeight="1" x14ac:dyDescent="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5.75" customHeight="1" x14ac:dyDescent="0.2">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5.75" customHeight="1" x14ac:dyDescent="0.2">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5.75" customHeight="1" x14ac:dyDescent="0.2">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5.75" customHeight="1" x14ac:dyDescent="0.2">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5.75" customHeight="1" x14ac:dyDescent="0.2">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5.75" customHeight="1" x14ac:dyDescent="0.2">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5.75" customHeight="1" x14ac:dyDescent="0.2">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5.75" customHeight="1" x14ac:dyDescent="0.2">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5.75" customHeight="1" x14ac:dyDescent="0.2">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5.75" customHeight="1" x14ac:dyDescent="0.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5.75" customHeight="1" x14ac:dyDescent="0.2">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5.75" customHeight="1" x14ac:dyDescent="0.2">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5.75" customHeight="1" x14ac:dyDescent="0.2">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5.75" customHeight="1" x14ac:dyDescent="0.2">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5.75" customHeight="1" x14ac:dyDescent="0.2">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5.75" customHeight="1" x14ac:dyDescent="0.2">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5.75" customHeight="1" x14ac:dyDescent="0.2">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5.75" customHeight="1" x14ac:dyDescent="0.2">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5.75" customHeight="1" x14ac:dyDescent="0.2">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5.75" customHeight="1" x14ac:dyDescent="0.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5.75" customHeight="1" x14ac:dyDescent="0.2">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5.75" customHeight="1" x14ac:dyDescent="0.2">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5.75" customHeight="1" x14ac:dyDescent="0.2">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5.75" customHeight="1" x14ac:dyDescent="0.2">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5.75" customHeight="1" x14ac:dyDescent="0.2">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5.75" customHeight="1" x14ac:dyDescent="0.2">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5.75" customHeight="1" x14ac:dyDescent="0.2">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5.75" customHeight="1" x14ac:dyDescent="0.2">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5.75" customHeight="1" x14ac:dyDescent="0.2">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5.75" customHeight="1" x14ac:dyDescent="0.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5.75" customHeight="1" x14ac:dyDescent="0.2">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5.75" customHeight="1" x14ac:dyDescent="0.2">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5.75" customHeight="1" x14ac:dyDescent="0.2">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5.75" customHeight="1" x14ac:dyDescent="0.2">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5.75" customHeight="1" x14ac:dyDescent="0.2">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5.75" customHeight="1" x14ac:dyDescent="0.2">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5.75" customHeight="1" x14ac:dyDescent="0.2">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5.75" customHeight="1" x14ac:dyDescent="0.2">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5.75" customHeight="1" x14ac:dyDescent="0.2">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5.75" customHeight="1" x14ac:dyDescent="0.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5.75" customHeight="1" x14ac:dyDescent="0.2">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5.75" customHeight="1" x14ac:dyDescent="0.2">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5.75" customHeight="1" x14ac:dyDescent="0.2">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5.75" customHeight="1" x14ac:dyDescent="0.2">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5.75" customHeight="1" x14ac:dyDescent="0.2">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5.75" customHeight="1" x14ac:dyDescent="0.2">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5.75" customHeight="1" x14ac:dyDescent="0.2">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5.75" customHeight="1" x14ac:dyDescent="0.2">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5.75" customHeight="1" x14ac:dyDescent="0.2">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5.75" customHeight="1" x14ac:dyDescent="0.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5.75" customHeight="1" x14ac:dyDescent="0.2">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5.75" customHeight="1" x14ac:dyDescent="0.2">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5.75" customHeight="1" x14ac:dyDescent="0.2">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5.75" customHeight="1" x14ac:dyDescent="0.2">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5.75" customHeight="1" x14ac:dyDescent="0.2">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5.75" customHeight="1" x14ac:dyDescent="0.2">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5.75" customHeight="1" x14ac:dyDescent="0.2">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5.75" customHeight="1" x14ac:dyDescent="0.2">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5.75" customHeight="1" x14ac:dyDescent="0.2">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5.75" customHeight="1" x14ac:dyDescent="0.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5.75" customHeight="1" x14ac:dyDescent="0.2">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5.75" customHeight="1" x14ac:dyDescent="0.2">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5.75" customHeight="1" x14ac:dyDescent="0.2">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5.75" customHeight="1" x14ac:dyDescent="0.2">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5.75" customHeight="1" x14ac:dyDescent="0.2">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5.75" customHeight="1" x14ac:dyDescent="0.2">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5.75" customHeight="1" x14ac:dyDescent="0.2">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5.75" customHeight="1" x14ac:dyDescent="0.2">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5.75" customHeight="1" x14ac:dyDescent="0.2">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5.75" customHeight="1" x14ac:dyDescent="0.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5.75" customHeight="1" x14ac:dyDescent="0.2">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5.75" customHeight="1" x14ac:dyDescent="0.2">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5.75" customHeight="1" x14ac:dyDescent="0.2">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5.75" customHeight="1" x14ac:dyDescent="0.2">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5.75" customHeight="1" x14ac:dyDescent="0.2">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5.75" customHeight="1" x14ac:dyDescent="0.2">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5.75" customHeight="1" x14ac:dyDescent="0.2">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5.75" customHeight="1" x14ac:dyDescent="0.2">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5.75" customHeight="1" x14ac:dyDescent="0.2">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5.75" customHeight="1" x14ac:dyDescent="0.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5.75" customHeight="1" x14ac:dyDescent="0.2">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5.75" customHeight="1" x14ac:dyDescent="0.2">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5.75" customHeight="1" x14ac:dyDescent="0.2">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5.75" customHeight="1" x14ac:dyDescent="0.2">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5.75" customHeight="1" x14ac:dyDescent="0.2">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5.75" customHeight="1" x14ac:dyDescent="0.2">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5.75" customHeight="1" x14ac:dyDescent="0.2">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5.75" customHeight="1" x14ac:dyDescent="0.2">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5.75" customHeight="1" x14ac:dyDescent="0.2">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5.75" customHeight="1" x14ac:dyDescent="0.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5.75" customHeight="1" x14ac:dyDescent="0.2">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5.75" customHeight="1" x14ac:dyDescent="0.2">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5.75" customHeight="1" x14ac:dyDescent="0.2">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5.75" customHeight="1" x14ac:dyDescent="0.2">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5.75" customHeight="1" x14ac:dyDescent="0.2">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5.75" customHeight="1" x14ac:dyDescent="0.2">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sheetData>
  <mergeCells count="13">
    <mergeCell ref="D13:F13"/>
    <mergeCell ref="A1:C1"/>
    <mergeCell ref="A2:C2"/>
    <mergeCell ref="A3:C3"/>
    <mergeCell ref="A4:C4"/>
    <mergeCell ref="A5:C5"/>
    <mergeCell ref="A6:C6"/>
    <mergeCell ref="D9:F9"/>
    <mergeCell ref="A7:C7"/>
    <mergeCell ref="A10:A11"/>
    <mergeCell ref="B10:B11"/>
    <mergeCell ref="C10:C11"/>
    <mergeCell ref="D10:F10"/>
  </mergeCells>
  <conditionalFormatting sqref="F12">
    <cfRule type="cellIs" dxfId="34" priority="1" operator="equal">
      <formula>"NO"</formula>
    </cfRule>
  </conditionalFormatting>
  <conditionalFormatting sqref="D12">
    <cfRule type="cellIs" dxfId="33" priority="2" operator="equal">
      <formula>"NO"</formula>
    </cfRule>
  </conditionalFormatting>
  <conditionalFormatting sqref="E12">
    <cfRule type="cellIs" dxfId="32" priority="3" operator="equal">
      <formula>"NO"</formula>
    </cfRule>
  </conditionalFormatting>
  <pageMargins left="0.47244094488188981" right="0.47244094488188981" top="0.59055118110236227" bottom="0.59055118110236227" header="0" footer="0"/>
  <pageSetup scale="27"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G1000"/>
  <sheetViews>
    <sheetView workbookViewId="0"/>
  </sheetViews>
  <sheetFormatPr baseColWidth="10" defaultColWidth="12.625" defaultRowHeight="15" customHeight="1" x14ac:dyDescent="0.2"/>
  <cols>
    <col min="1" max="7" width="9.375" customWidth="1"/>
  </cols>
  <sheetData>
    <row r="3" spans="5:7" x14ac:dyDescent="0.25">
      <c r="E3" s="113">
        <v>42226</v>
      </c>
      <c r="F3" s="113">
        <v>42359</v>
      </c>
      <c r="G3" s="50">
        <f t="shared" ref="G3:G4" si="0">+F3-E3</f>
        <v>133</v>
      </c>
    </row>
    <row r="4" spans="5:7" x14ac:dyDescent="0.25">
      <c r="E4" s="113">
        <v>42404</v>
      </c>
      <c r="F4" s="113">
        <v>42560</v>
      </c>
      <c r="G4" s="50">
        <f t="shared" si="0"/>
        <v>156</v>
      </c>
    </row>
    <row r="5" spans="5:7" x14ac:dyDescent="0.25">
      <c r="G5" s="50">
        <f>SUM(G3:G4)</f>
        <v>289</v>
      </c>
    </row>
    <row r="6" spans="5:7" x14ac:dyDescent="0.25">
      <c r="G6" s="50">
        <f>9*30</f>
        <v>270</v>
      </c>
    </row>
    <row r="7" spans="5:7" x14ac:dyDescent="0.25">
      <c r="G7" s="50">
        <f>+G5-G6</f>
        <v>19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2" width="6.625" customWidth="1"/>
    <col min="3" max="3" width="53.25" customWidth="1"/>
    <col min="4" max="4" width="7.625" customWidth="1"/>
    <col min="5" max="5" width="10.75" customWidth="1"/>
    <col min="6" max="6" width="13.25" customWidth="1"/>
    <col min="7" max="7" width="17" customWidth="1"/>
    <col min="8" max="8" width="13.25" customWidth="1"/>
    <col min="9" max="9" width="16.5" customWidth="1"/>
    <col min="10" max="10" width="14.75" customWidth="1"/>
    <col min="11" max="11" width="13.25" customWidth="1"/>
    <col min="12" max="12" width="16.5" customWidth="1"/>
    <col min="13" max="13" width="14.75" customWidth="1"/>
    <col min="14" max="26" width="13.125" customWidth="1"/>
  </cols>
  <sheetData>
    <row r="1" spans="1:26" ht="12.75" customHeight="1" x14ac:dyDescent="0.2">
      <c r="A1" s="327" t="s">
        <v>72</v>
      </c>
      <c r="B1" s="318"/>
      <c r="C1" s="318"/>
      <c r="D1" s="318"/>
      <c r="E1" s="318"/>
      <c r="F1" s="318"/>
      <c r="G1" s="300"/>
      <c r="H1" s="4"/>
      <c r="I1" s="4"/>
      <c r="J1" s="4"/>
      <c r="K1" s="4"/>
      <c r="L1" s="4"/>
      <c r="M1" s="4"/>
      <c r="N1" s="4"/>
      <c r="O1" s="4"/>
      <c r="P1" s="4"/>
      <c r="Q1" s="4"/>
      <c r="R1" s="4"/>
      <c r="S1" s="4"/>
      <c r="T1" s="4"/>
      <c r="U1" s="4"/>
      <c r="V1" s="4"/>
      <c r="W1" s="4"/>
      <c r="X1" s="4"/>
      <c r="Y1" s="4"/>
      <c r="Z1" s="4"/>
    </row>
    <row r="2" spans="1:26" ht="12.75" customHeight="1" x14ac:dyDescent="0.2">
      <c r="A2" s="327" t="s">
        <v>73</v>
      </c>
      <c r="B2" s="318"/>
      <c r="C2" s="318"/>
      <c r="D2" s="318"/>
      <c r="E2" s="318"/>
      <c r="F2" s="318"/>
      <c r="G2" s="300"/>
      <c r="H2" s="4"/>
      <c r="I2" s="4"/>
      <c r="J2" s="4"/>
      <c r="K2" s="4"/>
      <c r="L2" s="4"/>
      <c r="M2" s="4"/>
      <c r="N2" s="4"/>
      <c r="O2" s="4"/>
      <c r="P2" s="4"/>
      <c r="Q2" s="4"/>
      <c r="R2" s="4"/>
      <c r="S2" s="4"/>
      <c r="T2" s="4"/>
      <c r="U2" s="4"/>
      <c r="V2" s="4"/>
      <c r="W2" s="4"/>
      <c r="X2" s="4"/>
      <c r="Y2" s="4"/>
      <c r="Z2" s="4"/>
    </row>
    <row r="3" spans="1:26" ht="18" customHeight="1" x14ac:dyDescent="0.2">
      <c r="A3" s="328" t="str">
        <f>+'VERIFICACION TECNICA'!A7:B7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3" s="329"/>
      <c r="C3" s="329"/>
      <c r="D3" s="329"/>
      <c r="E3" s="329"/>
      <c r="F3" s="329"/>
      <c r="G3" s="305"/>
      <c r="H3" s="328" t="s">
        <v>74</v>
      </c>
      <c r="I3" s="329"/>
      <c r="J3" s="305"/>
      <c r="K3" s="328" t="s">
        <v>75</v>
      </c>
      <c r="L3" s="329"/>
      <c r="M3" s="305"/>
      <c r="N3" s="4"/>
      <c r="O3" s="4"/>
      <c r="P3" s="4"/>
      <c r="Q3" s="4"/>
      <c r="R3" s="4"/>
      <c r="S3" s="4"/>
      <c r="T3" s="4"/>
      <c r="U3" s="4"/>
      <c r="V3" s="4"/>
      <c r="W3" s="4"/>
      <c r="X3" s="4"/>
      <c r="Y3" s="4"/>
      <c r="Z3" s="4"/>
    </row>
    <row r="4" spans="1:26" ht="59.25" customHeight="1" x14ac:dyDescent="0.2">
      <c r="A4" s="306"/>
      <c r="B4" s="323"/>
      <c r="C4" s="323"/>
      <c r="D4" s="323"/>
      <c r="E4" s="323"/>
      <c r="F4" s="323"/>
      <c r="G4" s="307"/>
      <c r="H4" s="306"/>
      <c r="I4" s="323"/>
      <c r="J4" s="307"/>
      <c r="K4" s="306"/>
      <c r="L4" s="323"/>
      <c r="M4" s="307"/>
      <c r="N4" s="4"/>
      <c r="O4" s="4"/>
      <c r="P4" s="4"/>
      <c r="Q4" s="4"/>
      <c r="R4" s="4"/>
      <c r="S4" s="4"/>
      <c r="T4" s="4"/>
      <c r="U4" s="4"/>
      <c r="V4" s="4"/>
      <c r="W4" s="4"/>
      <c r="X4" s="4"/>
      <c r="Y4" s="4"/>
      <c r="Z4" s="4"/>
    </row>
    <row r="5" spans="1:26" ht="12.75" customHeight="1" x14ac:dyDescent="0.2">
      <c r="A5" s="330"/>
      <c r="B5" s="318"/>
      <c r="C5" s="318"/>
      <c r="D5" s="318"/>
      <c r="E5" s="318"/>
      <c r="F5" s="318"/>
      <c r="G5" s="300"/>
      <c r="H5" s="327">
        <v>1</v>
      </c>
      <c r="I5" s="318"/>
      <c r="J5" s="300"/>
      <c r="K5" s="327">
        <v>2</v>
      </c>
      <c r="L5" s="318"/>
      <c r="M5" s="300"/>
      <c r="N5" s="4"/>
      <c r="O5" s="4"/>
      <c r="P5" s="4"/>
      <c r="Q5" s="4"/>
      <c r="R5" s="4"/>
      <c r="S5" s="4"/>
      <c r="T5" s="4"/>
      <c r="U5" s="4"/>
      <c r="V5" s="4"/>
      <c r="W5" s="4"/>
      <c r="X5" s="4"/>
      <c r="Y5" s="4"/>
      <c r="Z5" s="4"/>
    </row>
    <row r="6" spans="1:26" ht="15" customHeight="1" x14ac:dyDescent="0.2">
      <c r="A6" s="331" t="s">
        <v>76</v>
      </c>
      <c r="B6" s="318"/>
      <c r="C6" s="318"/>
      <c r="D6" s="318"/>
      <c r="E6" s="318"/>
      <c r="F6" s="318"/>
      <c r="G6" s="300"/>
      <c r="H6" s="325" t="s">
        <v>77</v>
      </c>
      <c r="I6" s="325" t="s">
        <v>78</v>
      </c>
      <c r="J6" s="114" t="s">
        <v>79</v>
      </c>
      <c r="K6" s="325" t="s">
        <v>77</v>
      </c>
      <c r="L6" s="325" t="s">
        <v>78</v>
      </c>
      <c r="M6" s="114" t="s">
        <v>79</v>
      </c>
      <c r="N6" s="4"/>
      <c r="O6" s="4"/>
      <c r="P6" s="4"/>
      <c r="Q6" s="4"/>
      <c r="R6" s="4"/>
      <c r="S6" s="4"/>
      <c r="T6" s="4"/>
      <c r="U6" s="4"/>
      <c r="V6" s="4"/>
      <c r="W6" s="4"/>
      <c r="X6" s="4"/>
      <c r="Y6" s="4"/>
      <c r="Z6" s="4"/>
    </row>
    <row r="7" spans="1:26" ht="12.75" customHeight="1" x14ac:dyDescent="0.2">
      <c r="A7" s="115" t="s">
        <v>7</v>
      </c>
      <c r="B7" s="115" t="s">
        <v>80</v>
      </c>
      <c r="C7" s="115" t="s">
        <v>81</v>
      </c>
      <c r="D7" s="115" t="s">
        <v>82</v>
      </c>
      <c r="E7" s="115" t="s">
        <v>83</v>
      </c>
      <c r="F7" s="115" t="s">
        <v>77</v>
      </c>
      <c r="G7" s="115" t="s">
        <v>78</v>
      </c>
      <c r="H7" s="294"/>
      <c r="I7" s="294"/>
      <c r="J7" s="116" t="s">
        <v>84</v>
      </c>
      <c r="K7" s="294"/>
      <c r="L7" s="294"/>
      <c r="M7" s="116" t="s">
        <v>84</v>
      </c>
      <c r="N7" s="4"/>
      <c r="O7" s="4"/>
      <c r="P7" s="4"/>
      <c r="Q7" s="4"/>
      <c r="R7" s="4"/>
      <c r="S7" s="4"/>
      <c r="T7" s="4"/>
      <c r="U7" s="4"/>
      <c r="V7" s="4"/>
      <c r="W7" s="4"/>
      <c r="X7" s="4"/>
      <c r="Y7" s="4"/>
      <c r="Z7" s="4"/>
    </row>
    <row r="8" spans="1:26" ht="12.75" customHeight="1" x14ac:dyDescent="0.2">
      <c r="A8" s="115"/>
      <c r="B8" s="115"/>
      <c r="C8" s="117"/>
      <c r="D8" s="115"/>
      <c r="E8" s="115"/>
      <c r="F8" s="115"/>
      <c r="G8" s="115"/>
      <c r="H8" s="115"/>
      <c r="I8" s="115"/>
      <c r="J8" s="115"/>
      <c r="K8" s="115"/>
      <c r="L8" s="115"/>
      <c r="M8" s="115"/>
      <c r="N8" s="118"/>
      <c r="O8" s="118"/>
      <c r="P8" s="118"/>
      <c r="Q8" s="118"/>
      <c r="R8" s="118"/>
      <c r="S8" s="118"/>
      <c r="T8" s="118"/>
      <c r="U8" s="118"/>
      <c r="V8" s="118"/>
      <c r="W8" s="118"/>
      <c r="X8" s="118"/>
      <c r="Y8" s="118"/>
      <c r="Z8" s="118"/>
    </row>
    <row r="9" spans="1:26" ht="12.75" customHeight="1" x14ac:dyDescent="0.2">
      <c r="A9" s="119" t="s">
        <v>85</v>
      </c>
      <c r="B9" s="119"/>
      <c r="C9" s="120" t="s">
        <v>86</v>
      </c>
      <c r="D9" s="121"/>
      <c r="E9" s="121"/>
      <c r="F9" s="121"/>
      <c r="G9" s="122"/>
      <c r="H9" s="123"/>
      <c r="I9" s="123">
        <f t="shared" ref="I9:I12" si="0">ROUND($E9*H9,0)</f>
        <v>0</v>
      </c>
      <c r="J9" s="124" t="str">
        <f t="shared" ref="J9:J163" si="1">+IF(H9&lt;=$F9,"OK","NO OK")</f>
        <v>OK</v>
      </c>
      <c r="K9" s="123"/>
      <c r="L9" s="123">
        <f t="shared" ref="L9:L12" si="2">ROUND($E9*K9,0)</f>
        <v>0</v>
      </c>
      <c r="M9" s="124" t="str">
        <f t="shared" ref="M9:M163" si="3">+IF(K9&lt;=$F9,"OK","NO OK")</f>
        <v>OK</v>
      </c>
      <c r="N9" s="4"/>
      <c r="O9" s="4"/>
      <c r="P9" s="4"/>
      <c r="Q9" s="4"/>
      <c r="R9" s="4"/>
      <c r="S9" s="4"/>
      <c r="T9" s="4"/>
      <c r="U9" s="4"/>
      <c r="V9" s="4"/>
      <c r="W9" s="4"/>
      <c r="X9" s="4"/>
      <c r="Y9" s="4"/>
      <c r="Z9" s="4"/>
    </row>
    <row r="10" spans="1:26" ht="12.75" customHeight="1" x14ac:dyDescent="0.2">
      <c r="A10" s="125" t="s">
        <v>87</v>
      </c>
      <c r="B10" s="125">
        <v>1.01</v>
      </c>
      <c r="C10" s="126" t="s">
        <v>88</v>
      </c>
      <c r="D10" s="125" t="s">
        <v>89</v>
      </c>
      <c r="E10" s="127">
        <v>371</v>
      </c>
      <c r="F10" s="128">
        <v>4245</v>
      </c>
      <c r="G10" s="128">
        <f t="shared" ref="G10:G12" si="4">+ROUND(F10*E10,0)</f>
        <v>1574895</v>
      </c>
      <c r="H10" s="128">
        <v>4245</v>
      </c>
      <c r="I10" s="123">
        <f t="shared" si="0"/>
        <v>1574895</v>
      </c>
      <c r="J10" s="124" t="str">
        <f t="shared" si="1"/>
        <v>OK</v>
      </c>
      <c r="K10" s="128">
        <v>4245</v>
      </c>
      <c r="L10" s="123">
        <f t="shared" si="2"/>
        <v>1574895</v>
      </c>
      <c r="M10" s="124" t="str">
        <f t="shared" si="3"/>
        <v>OK</v>
      </c>
      <c r="N10" s="4"/>
      <c r="O10" s="4"/>
      <c r="P10" s="4"/>
      <c r="Q10" s="4"/>
      <c r="R10" s="4"/>
      <c r="S10" s="4"/>
      <c r="T10" s="4"/>
      <c r="U10" s="4"/>
      <c r="V10" s="4"/>
      <c r="W10" s="4"/>
      <c r="X10" s="4"/>
      <c r="Y10" s="4"/>
      <c r="Z10" s="4"/>
    </row>
    <row r="11" spans="1:26" ht="12.75" customHeight="1" x14ac:dyDescent="0.2">
      <c r="A11" s="125" t="s">
        <v>90</v>
      </c>
      <c r="B11" s="125">
        <v>1.2</v>
      </c>
      <c r="C11" s="126" t="s">
        <v>91</v>
      </c>
      <c r="D11" s="125" t="s">
        <v>89</v>
      </c>
      <c r="E11" s="127">
        <v>371</v>
      </c>
      <c r="F11" s="128">
        <v>6552</v>
      </c>
      <c r="G11" s="128">
        <f t="shared" si="4"/>
        <v>2430792</v>
      </c>
      <c r="H11" s="128">
        <v>6552</v>
      </c>
      <c r="I11" s="123">
        <f t="shared" si="0"/>
        <v>2430792</v>
      </c>
      <c r="J11" s="124" t="str">
        <f t="shared" si="1"/>
        <v>OK</v>
      </c>
      <c r="K11" s="128">
        <v>6552</v>
      </c>
      <c r="L11" s="123">
        <f t="shared" si="2"/>
        <v>2430792</v>
      </c>
      <c r="M11" s="124" t="str">
        <f t="shared" si="3"/>
        <v>OK</v>
      </c>
      <c r="N11" s="4"/>
      <c r="O11" s="4"/>
      <c r="P11" s="4"/>
      <c r="Q11" s="4"/>
      <c r="R11" s="4"/>
      <c r="S11" s="4"/>
      <c r="T11" s="4"/>
      <c r="U11" s="4"/>
      <c r="V11" s="4"/>
      <c r="W11" s="4"/>
      <c r="X11" s="4"/>
      <c r="Y11" s="4"/>
      <c r="Z11" s="4"/>
    </row>
    <row r="12" spans="1:26" ht="12.75" customHeight="1" x14ac:dyDescent="0.2">
      <c r="A12" s="125" t="s">
        <v>92</v>
      </c>
      <c r="B12" s="125"/>
      <c r="C12" s="126" t="s">
        <v>93</v>
      </c>
      <c r="D12" s="125" t="s">
        <v>94</v>
      </c>
      <c r="E12" s="127">
        <v>242</v>
      </c>
      <c r="F12" s="128">
        <v>11550</v>
      </c>
      <c r="G12" s="128">
        <f t="shared" si="4"/>
        <v>2795100</v>
      </c>
      <c r="H12" s="128">
        <v>11550</v>
      </c>
      <c r="I12" s="123">
        <f t="shared" si="0"/>
        <v>2795100</v>
      </c>
      <c r="J12" s="124" t="str">
        <f t="shared" si="1"/>
        <v>OK</v>
      </c>
      <c r="K12" s="128">
        <v>11550</v>
      </c>
      <c r="L12" s="123">
        <f t="shared" si="2"/>
        <v>2795100</v>
      </c>
      <c r="M12" s="124" t="str">
        <f t="shared" si="3"/>
        <v>OK</v>
      </c>
      <c r="N12" s="4"/>
      <c r="O12" s="4"/>
      <c r="P12" s="4"/>
      <c r="Q12" s="4"/>
      <c r="R12" s="4"/>
      <c r="S12" s="4"/>
      <c r="T12" s="4"/>
      <c r="U12" s="4"/>
      <c r="V12" s="4"/>
      <c r="W12" s="4"/>
      <c r="X12" s="4"/>
      <c r="Y12" s="4"/>
      <c r="Z12" s="4"/>
    </row>
    <row r="13" spans="1:26" ht="12.75" customHeight="1" x14ac:dyDescent="0.2">
      <c r="A13" s="125"/>
      <c r="B13" s="125"/>
      <c r="C13" s="129" t="s">
        <v>95</v>
      </c>
      <c r="D13" s="130"/>
      <c r="E13" s="131"/>
      <c r="F13" s="132"/>
      <c r="G13" s="132">
        <f>SUM(G10:G12)</f>
        <v>6800787</v>
      </c>
      <c r="H13" s="132"/>
      <c r="I13" s="132">
        <f>SUM(I10:I12)</f>
        <v>6800787</v>
      </c>
      <c r="J13" s="124" t="str">
        <f t="shared" si="1"/>
        <v>OK</v>
      </c>
      <c r="K13" s="132"/>
      <c r="L13" s="132">
        <f>SUM(L10:L12)</f>
        <v>6800787</v>
      </c>
      <c r="M13" s="124" t="str">
        <f t="shared" si="3"/>
        <v>OK</v>
      </c>
      <c r="N13" s="4"/>
      <c r="O13" s="4"/>
      <c r="P13" s="4"/>
      <c r="Q13" s="4"/>
      <c r="R13" s="4"/>
      <c r="S13" s="4"/>
      <c r="T13" s="4"/>
      <c r="U13" s="4"/>
      <c r="V13" s="4"/>
      <c r="W13" s="4"/>
      <c r="X13" s="4"/>
      <c r="Y13" s="4"/>
      <c r="Z13" s="4"/>
    </row>
    <row r="14" spans="1:26" ht="12.75" customHeight="1" x14ac:dyDescent="0.2">
      <c r="A14" s="119" t="s">
        <v>96</v>
      </c>
      <c r="B14" s="119"/>
      <c r="C14" s="120" t="s">
        <v>97</v>
      </c>
      <c r="D14" s="121"/>
      <c r="E14" s="133"/>
      <c r="F14" s="121"/>
      <c r="G14" s="122"/>
      <c r="H14" s="121"/>
      <c r="I14" s="123">
        <f t="shared" ref="I14:I20" si="5">ROUND($E14*H14,0)</f>
        <v>0</v>
      </c>
      <c r="J14" s="124" t="str">
        <f t="shared" si="1"/>
        <v>OK</v>
      </c>
      <c r="K14" s="121"/>
      <c r="L14" s="123">
        <f t="shared" ref="L14:L20" si="6">ROUND($E14*K14,0)</f>
        <v>0</v>
      </c>
      <c r="M14" s="124" t="str">
        <f t="shared" si="3"/>
        <v>OK</v>
      </c>
      <c r="N14" s="4"/>
      <c r="O14" s="4"/>
      <c r="P14" s="4"/>
      <c r="Q14" s="4"/>
      <c r="R14" s="4"/>
      <c r="S14" s="4"/>
      <c r="T14" s="4"/>
      <c r="U14" s="4"/>
      <c r="V14" s="4"/>
      <c r="W14" s="4"/>
      <c r="X14" s="4"/>
      <c r="Y14" s="4"/>
      <c r="Z14" s="4"/>
    </row>
    <row r="15" spans="1:26" ht="12.75" customHeight="1" x14ac:dyDescent="0.2">
      <c r="A15" s="125" t="s">
        <v>98</v>
      </c>
      <c r="B15" s="125" t="s">
        <v>99</v>
      </c>
      <c r="C15" s="126" t="s">
        <v>100</v>
      </c>
      <c r="D15" s="125" t="s">
        <v>94</v>
      </c>
      <c r="E15" s="127">
        <v>29</v>
      </c>
      <c r="F15" s="128">
        <v>11435</v>
      </c>
      <c r="G15" s="128">
        <f t="shared" ref="G15:G20" si="7">+ROUND(F15*E15,0)</f>
        <v>331615</v>
      </c>
      <c r="H15" s="128">
        <v>11435</v>
      </c>
      <c r="I15" s="123">
        <f t="shared" si="5"/>
        <v>331615</v>
      </c>
      <c r="J15" s="124" t="str">
        <f t="shared" si="1"/>
        <v>OK</v>
      </c>
      <c r="K15" s="128">
        <v>11435</v>
      </c>
      <c r="L15" s="123">
        <f t="shared" si="6"/>
        <v>331615</v>
      </c>
      <c r="M15" s="124" t="str">
        <f t="shared" si="3"/>
        <v>OK</v>
      </c>
      <c r="N15" s="4"/>
      <c r="O15" s="4"/>
      <c r="P15" s="4"/>
      <c r="Q15" s="4"/>
      <c r="R15" s="4"/>
      <c r="S15" s="4"/>
      <c r="T15" s="4"/>
      <c r="U15" s="4"/>
      <c r="V15" s="4"/>
      <c r="W15" s="4"/>
      <c r="X15" s="4"/>
      <c r="Y15" s="4"/>
      <c r="Z15" s="4"/>
    </row>
    <row r="16" spans="1:26" ht="12.75" customHeight="1" x14ac:dyDescent="0.2">
      <c r="A16" s="125" t="s">
        <v>101</v>
      </c>
      <c r="B16" s="125"/>
      <c r="C16" s="126" t="s">
        <v>102</v>
      </c>
      <c r="D16" s="125" t="s">
        <v>89</v>
      </c>
      <c r="E16" s="127">
        <v>133</v>
      </c>
      <c r="F16" s="128">
        <v>22265</v>
      </c>
      <c r="G16" s="128">
        <f t="shared" si="7"/>
        <v>2961245</v>
      </c>
      <c r="H16" s="128">
        <v>22265</v>
      </c>
      <c r="I16" s="123">
        <f t="shared" si="5"/>
        <v>2961245</v>
      </c>
      <c r="J16" s="124" t="str">
        <f t="shared" si="1"/>
        <v>OK</v>
      </c>
      <c r="K16" s="128">
        <v>22265</v>
      </c>
      <c r="L16" s="123">
        <f t="shared" si="6"/>
        <v>2961245</v>
      </c>
      <c r="M16" s="124" t="str">
        <f t="shared" si="3"/>
        <v>OK</v>
      </c>
      <c r="N16" s="4"/>
      <c r="O16" s="4"/>
      <c r="P16" s="4"/>
      <c r="Q16" s="4"/>
      <c r="R16" s="4"/>
      <c r="S16" s="4"/>
      <c r="T16" s="4"/>
      <c r="U16" s="4"/>
      <c r="V16" s="4"/>
      <c r="W16" s="4"/>
      <c r="X16" s="4"/>
      <c r="Y16" s="4"/>
      <c r="Z16" s="4"/>
    </row>
    <row r="17" spans="1:26" ht="12.75" customHeight="1" x14ac:dyDescent="0.2">
      <c r="A17" s="125" t="s">
        <v>103</v>
      </c>
      <c r="B17" s="125">
        <v>3.14</v>
      </c>
      <c r="C17" s="126" t="s">
        <v>104</v>
      </c>
      <c r="D17" s="125" t="s">
        <v>105</v>
      </c>
      <c r="E17" s="127">
        <v>189</v>
      </c>
      <c r="F17" s="128">
        <v>144227</v>
      </c>
      <c r="G17" s="128">
        <f t="shared" si="7"/>
        <v>27258903</v>
      </c>
      <c r="H17" s="128">
        <v>144227</v>
      </c>
      <c r="I17" s="123">
        <f t="shared" si="5"/>
        <v>27258903</v>
      </c>
      <c r="J17" s="124" t="str">
        <f t="shared" si="1"/>
        <v>OK</v>
      </c>
      <c r="K17" s="128">
        <v>144227</v>
      </c>
      <c r="L17" s="123">
        <f t="shared" si="6"/>
        <v>27258903</v>
      </c>
      <c r="M17" s="124" t="str">
        <f t="shared" si="3"/>
        <v>OK</v>
      </c>
      <c r="N17" s="4"/>
      <c r="O17" s="4"/>
      <c r="P17" s="4"/>
      <c r="Q17" s="4"/>
      <c r="R17" s="4"/>
      <c r="S17" s="4"/>
      <c r="T17" s="4"/>
      <c r="U17" s="4"/>
      <c r="V17" s="4"/>
      <c r="W17" s="4"/>
      <c r="X17" s="4"/>
      <c r="Y17" s="4"/>
      <c r="Z17" s="4"/>
    </row>
    <row r="18" spans="1:26" ht="12.75" customHeight="1" x14ac:dyDescent="0.2">
      <c r="A18" s="125" t="s">
        <v>106</v>
      </c>
      <c r="B18" s="125" t="s">
        <v>107</v>
      </c>
      <c r="C18" s="126" t="s">
        <v>108</v>
      </c>
      <c r="D18" s="125" t="s">
        <v>82</v>
      </c>
      <c r="E18" s="127">
        <v>36</v>
      </c>
      <c r="F18" s="128">
        <v>53709</v>
      </c>
      <c r="G18" s="128">
        <f t="shared" si="7"/>
        <v>1933524</v>
      </c>
      <c r="H18" s="128">
        <v>53709</v>
      </c>
      <c r="I18" s="123">
        <f t="shared" si="5"/>
        <v>1933524</v>
      </c>
      <c r="J18" s="124" t="str">
        <f t="shared" si="1"/>
        <v>OK</v>
      </c>
      <c r="K18" s="128">
        <v>53709</v>
      </c>
      <c r="L18" s="123">
        <f t="shared" si="6"/>
        <v>1933524</v>
      </c>
      <c r="M18" s="124" t="str">
        <f t="shared" si="3"/>
        <v>OK</v>
      </c>
      <c r="N18" s="4"/>
      <c r="O18" s="4"/>
      <c r="P18" s="4"/>
      <c r="Q18" s="4"/>
      <c r="R18" s="4"/>
      <c r="S18" s="4"/>
      <c r="T18" s="4"/>
      <c r="U18" s="4"/>
      <c r="V18" s="4"/>
      <c r="W18" s="4"/>
      <c r="X18" s="4"/>
      <c r="Y18" s="4"/>
      <c r="Z18" s="4"/>
    </row>
    <row r="19" spans="1:26" ht="12.75" customHeight="1" x14ac:dyDescent="0.2">
      <c r="A19" s="125" t="s">
        <v>109</v>
      </c>
      <c r="B19" s="125">
        <v>3.4</v>
      </c>
      <c r="C19" s="126" t="s">
        <v>110</v>
      </c>
      <c r="D19" s="125" t="s">
        <v>111</v>
      </c>
      <c r="E19" s="127">
        <v>2233</v>
      </c>
      <c r="F19" s="128">
        <v>5750</v>
      </c>
      <c r="G19" s="128">
        <f t="shared" si="7"/>
        <v>12839750</v>
      </c>
      <c r="H19" s="128">
        <v>5750</v>
      </c>
      <c r="I19" s="123">
        <f t="shared" si="5"/>
        <v>12839750</v>
      </c>
      <c r="J19" s="124" t="str">
        <f t="shared" si="1"/>
        <v>OK</v>
      </c>
      <c r="K19" s="128">
        <v>5750</v>
      </c>
      <c r="L19" s="123">
        <f t="shared" si="6"/>
        <v>12839750</v>
      </c>
      <c r="M19" s="124" t="str">
        <f t="shared" si="3"/>
        <v>OK</v>
      </c>
      <c r="N19" s="4"/>
      <c r="O19" s="4"/>
      <c r="P19" s="4"/>
      <c r="Q19" s="4"/>
      <c r="R19" s="4"/>
      <c r="S19" s="4"/>
      <c r="T19" s="4"/>
      <c r="U19" s="4"/>
      <c r="V19" s="4"/>
      <c r="W19" s="4"/>
      <c r="X19" s="4"/>
      <c r="Y19" s="4"/>
      <c r="Z19" s="4"/>
    </row>
    <row r="20" spans="1:26" ht="12.75" customHeight="1" x14ac:dyDescent="0.2">
      <c r="A20" s="125" t="s">
        <v>112</v>
      </c>
      <c r="B20" s="125" t="s">
        <v>113</v>
      </c>
      <c r="C20" s="126" t="s">
        <v>114</v>
      </c>
      <c r="D20" s="125" t="s">
        <v>82</v>
      </c>
      <c r="E20" s="127">
        <v>36</v>
      </c>
      <c r="F20" s="128">
        <v>10395</v>
      </c>
      <c r="G20" s="128">
        <f t="shared" si="7"/>
        <v>374220</v>
      </c>
      <c r="H20" s="128">
        <v>10395</v>
      </c>
      <c r="I20" s="123">
        <f t="shared" si="5"/>
        <v>374220</v>
      </c>
      <c r="J20" s="124" t="str">
        <f t="shared" si="1"/>
        <v>OK</v>
      </c>
      <c r="K20" s="128">
        <v>10395</v>
      </c>
      <c r="L20" s="123">
        <f t="shared" si="6"/>
        <v>374220</v>
      </c>
      <c r="M20" s="124" t="str">
        <f t="shared" si="3"/>
        <v>OK</v>
      </c>
      <c r="N20" s="4"/>
      <c r="O20" s="4"/>
      <c r="P20" s="4"/>
      <c r="Q20" s="4"/>
      <c r="R20" s="4"/>
      <c r="S20" s="4"/>
      <c r="T20" s="4"/>
      <c r="U20" s="4"/>
      <c r="V20" s="4"/>
      <c r="W20" s="4"/>
      <c r="X20" s="4"/>
      <c r="Y20" s="4"/>
      <c r="Z20" s="4"/>
    </row>
    <row r="21" spans="1:26" ht="12.75" customHeight="1" x14ac:dyDescent="0.2">
      <c r="A21" s="130"/>
      <c r="B21" s="130"/>
      <c r="C21" s="129" t="s">
        <v>115</v>
      </c>
      <c r="D21" s="130"/>
      <c r="E21" s="131"/>
      <c r="F21" s="132"/>
      <c r="G21" s="132">
        <f>SUM(G15:G20)</f>
        <v>45699257</v>
      </c>
      <c r="H21" s="132"/>
      <c r="I21" s="132">
        <f>SUM(I15:I20)</f>
        <v>45699257</v>
      </c>
      <c r="J21" s="124" t="str">
        <f t="shared" si="1"/>
        <v>OK</v>
      </c>
      <c r="K21" s="132"/>
      <c r="L21" s="132">
        <f>SUM(L15:L20)</f>
        <v>45699257</v>
      </c>
      <c r="M21" s="124" t="str">
        <f t="shared" si="3"/>
        <v>OK</v>
      </c>
      <c r="N21" s="4"/>
      <c r="O21" s="4"/>
      <c r="P21" s="4"/>
      <c r="Q21" s="4"/>
      <c r="R21" s="4"/>
      <c r="S21" s="4"/>
      <c r="T21" s="4"/>
      <c r="U21" s="4"/>
      <c r="V21" s="4"/>
      <c r="W21" s="4"/>
      <c r="X21" s="4"/>
      <c r="Y21" s="4"/>
      <c r="Z21" s="4"/>
    </row>
    <row r="22" spans="1:26" ht="12.75" customHeight="1" x14ac:dyDescent="0.2">
      <c r="A22" s="119" t="s">
        <v>116</v>
      </c>
      <c r="B22" s="119"/>
      <c r="C22" s="120" t="s">
        <v>117</v>
      </c>
      <c r="D22" s="121"/>
      <c r="E22" s="133"/>
      <c r="F22" s="121"/>
      <c r="G22" s="122"/>
      <c r="H22" s="121"/>
      <c r="I22" s="123">
        <f t="shared" ref="I22:I26" si="8">ROUND($E22*H22,0)</f>
        <v>0</v>
      </c>
      <c r="J22" s="124" t="str">
        <f t="shared" si="1"/>
        <v>OK</v>
      </c>
      <c r="K22" s="121"/>
      <c r="L22" s="123">
        <f t="shared" ref="L22:L26" si="9">ROUND($E22*K22,0)</f>
        <v>0</v>
      </c>
      <c r="M22" s="124" t="str">
        <f t="shared" si="3"/>
        <v>OK</v>
      </c>
      <c r="N22" s="4"/>
      <c r="O22" s="4"/>
      <c r="P22" s="4"/>
      <c r="Q22" s="4"/>
      <c r="R22" s="4"/>
      <c r="S22" s="4"/>
      <c r="T22" s="4"/>
      <c r="U22" s="4"/>
      <c r="V22" s="4"/>
      <c r="W22" s="4"/>
      <c r="X22" s="4"/>
      <c r="Y22" s="4"/>
      <c r="Z22" s="4"/>
    </row>
    <row r="23" spans="1:26" ht="12.75" customHeight="1" x14ac:dyDescent="0.2">
      <c r="A23" s="125" t="s">
        <v>118</v>
      </c>
      <c r="B23" s="125" t="s">
        <v>119</v>
      </c>
      <c r="C23" s="126" t="s">
        <v>120</v>
      </c>
      <c r="D23" s="125" t="s">
        <v>105</v>
      </c>
      <c r="E23" s="127">
        <v>69</v>
      </c>
      <c r="F23" s="128">
        <v>30385</v>
      </c>
      <c r="G23" s="128">
        <f t="shared" ref="G23:G26" si="10">+ROUND(F23*E23,0)</f>
        <v>2096565</v>
      </c>
      <c r="H23" s="128">
        <v>30385</v>
      </c>
      <c r="I23" s="123">
        <f t="shared" si="8"/>
        <v>2096565</v>
      </c>
      <c r="J23" s="124" t="str">
        <f t="shared" si="1"/>
        <v>OK</v>
      </c>
      <c r="K23" s="128">
        <v>30385</v>
      </c>
      <c r="L23" s="123">
        <f t="shared" si="9"/>
        <v>2096565</v>
      </c>
      <c r="M23" s="124" t="str">
        <f t="shared" si="3"/>
        <v>OK</v>
      </c>
      <c r="N23" s="4"/>
      <c r="O23" s="4"/>
      <c r="P23" s="4"/>
      <c r="Q23" s="4"/>
      <c r="R23" s="4"/>
      <c r="S23" s="4"/>
      <c r="T23" s="4"/>
      <c r="U23" s="4"/>
      <c r="V23" s="4"/>
      <c r="W23" s="4"/>
      <c r="X23" s="4"/>
      <c r="Y23" s="4"/>
      <c r="Z23" s="4"/>
    </row>
    <row r="24" spans="1:26" ht="12.75" customHeight="1" x14ac:dyDescent="0.2">
      <c r="A24" s="125" t="s">
        <v>121</v>
      </c>
      <c r="B24" s="125" t="s">
        <v>122</v>
      </c>
      <c r="C24" s="126" t="s">
        <v>123</v>
      </c>
      <c r="D24" s="125" t="s">
        <v>105</v>
      </c>
      <c r="E24" s="127">
        <v>81</v>
      </c>
      <c r="F24" s="128">
        <v>18915</v>
      </c>
      <c r="G24" s="128">
        <f t="shared" si="10"/>
        <v>1532115</v>
      </c>
      <c r="H24" s="128">
        <v>18915</v>
      </c>
      <c r="I24" s="123">
        <f t="shared" si="8"/>
        <v>1532115</v>
      </c>
      <c r="J24" s="124" t="str">
        <f t="shared" si="1"/>
        <v>OK</v>
      </c>
      <c r="K24" s="128">
        <v>18915</v>
      </c>
      <c r="L24" s="123">
        <f t="shared" si="9"/>
        <v>1532115</v>
      </c>
      <c r="M24" s="124" t="str">
        <f t="shared" si="3"/>
        <v>OK</v>
      </c>
      <c r="N24" s="4"/>
      <c r="O24" s="4"/>
      <c r="P24" s="4"/>
      <c r="Q24" s="4"/>
      <c r="R24" s="4"/>
      <c r="S24" s="4"/>
      <c r="T24" s="4"/>
      <c r="U24" s="4"/>
      <c r="V24" s="4"/>
      <c r="W24" s="4"/>
      <c r="X24" s="4"/>
      <c r="Y24" s="4"/>
      <c r="Z24" s="4"/>
    </row>
    <row r="25" spans="1:26" ht="12.75" customHeight="1" x14ac:dyDescent="0.2">
      <c r="A25" s="125" t="s">
        <v>124</v>
      </c>
      <c r="B25" s="125" t="s">
        <v>125</v>
      </c>
      <c r="C25" s="126" t="s">
        <v>126</v>
      </c>
      <c r="D25" s="125" t="s">
        <v>82</v>
      </c>
      <c r="E25" s="127">
        <v>21</v>
      </c>
      <c r="F25" s="128">
        <v>41622</v>
      </c>
      <c r="G25" s="128">
        <f t="shared" si="10"/>
        <v>874062</v>
      </c>
      <c r="H25" s="128">
        <v>41622</v>
      </c>
      <c r="I25" s="123">
        <f t="shared" si="8"/>
        <v>874062</v>
      </c>
      <c r="J25" s="124" t="str">
        <f t="shared" si="1"/>
        <v>OK</v>
      </c>
      <c r="K25" s="128">
        <v>41622</v>
      </c>
      <c r="L25" s="123">
        <f t="shared" si="9"/>
        <v>874062</v>
      </c>
      <c r="M25" s="124" t="str">
        <f t="shared" si="3"/>
        <v>OK</v>
      </c>
      <c r="N25" s="4"/>
      <c r="O25" s="4"/>
      <c r="P25" s="4"/>
      <c r="Q25" s="4"/>
      <c r="R25" s="4"/>
      <c r="S25" s="4"/>
      <c r="T25" s="4"/>
      <c r="U25" s="4"/>
      <c r="V25" s="4"/>
      <c r="W25" s="4"/>
      <c r="X25" s="4"/>
      <c r="Y25" s="4"/>
      <c r="Z25" s="4"/>
    </row>
    <row r="26" spans="1:26" ht="12.75" customHeight="1" x14ac:dyDescent="0.2">
      <c r="A26" s="125">
        <v>3.04</v>
      </c>
      <c r="B26" s="125" t="s">
        <v>127</v>
      </c>
      <c r="C26" s="126" t="s">
        <v>128</v>
      </c>
      <c r="D26" s="125" t="s">
        <v>82</v>
      </c>
      <c r="E26" s="127">
        <v>4</v>
      </c>
      <c r="F26" s="128">
        <v>274130</v>
      </c>
      <c r="G26" s="128">
        <f t="shared" si="10"/>
        <v>1096520</v>
      </c>
      <c r="H26" s="128">
        <v>274130</v>
      </c>
      <c r="I26" s="123">
        <f t="shared" si="8"/>
        <v>1096520</v>
      </c>
      <c r="J26" s="124" t="str">
        <f t="shared" si="1"/>
        <v>OK</v>
      </c>
      <c r="K26" s="128">
        <v>274130</v>
      </c>
      <c r="L26" s="123">
        <f t="shared" si="9"/>
        <v>1096520</v>
      </c>
      <c r="M26" s="124" t="str">
        <f t="shared" si="3"/>
        <v>OK</v>
      </c>
      <c r="N26" s="4"/>
      <c r="O26" s="4"/>
      <c r="P26" s="4"/>
      <c r="Q26" s="4"/>
      <c r="R26" s="4"/>
      <c r="S26" s="4"/>
      <c r="T26" s="4"/>
      <c r="U26" s="4"/>
      <c r="V26" s="4"/>
      <c r="W26" s="4"/>
      <c r="X26" s="4"/>
      <c r="Y26" s="4"/>
      <c r="Z26" s="4"/>
    </row>
    <row r="27" spans="1:26" ht="12.75" customHeight="1" x14ac:dyDescent="0.2">
      <c r="A27" s="130"/>
      <c r="B27" s="130"/>
      <c r="C27" s="129" t="s">
        <v>129</v>
      </c>
      <c r="D27" s="130"/>
      <c r="E27" s="131"/>
      <c r="F27" s="132"/>
      <c r="G27" s="132">
        <f>SUM(G23:G26)</f>
        <v>5599262</v>
      </c>
      <c r="H27" s="132"/>
      <c r="I27" s="132">
        <f>SUM(I23:I26)</f>
        <v>5599262</v>
      </c>
      <c r="J27" s="124" t="str">
        <f t="shared" si="1"/>
        <v>OK</v>
      </c>
      <c r="K27" s="132"/>
      <c r="L27" s="132">
        <f>SUM(L23:L26)</f>
        <v>5599262</v>
      </c>
      <c r="M27" s="124" t="str">
        <f t="shared" si="3"/>
        <v>OK</v>
      </c>
      <c r="N27" s="4"/>
      <c r="O27" s="4"/>
      <c r="P27" s="4"/>
      <c r="Q27" s="4"/>
      <c r="R27" s="4"/>
      <c r="S27" s="4"/>
      <c r="T27" s="4"/>
      <c r="U27" s="4"/>
      <c r="V27" s="4"/>
      <c r="W27" s="4"/>
      <c r="X27" s="4"/>
      <c r="Y27" s="4"/>
      <c r="Z27" s="4"/>
    </row>
    <row r="28" spans="1:26" ht="12.75" customHeight="1" x14ac:dyDescent="0.2">
      <c r="A28" s="119" t="s">
        <v>130</v>
      </c>
      <c r="B28" s="119"/>
      <c r="C28" s="120" t="s">
        <v>131</v>
      </c>
      <c r="D28" s="121"/>
      <c r="E28" s="133"/>
      <c r="F28" s="121"/>
      <c r="G28" s="122"/>
      <c r="H28" s="121"/>
      <c r="I28" s="123">
        <f t="shared" ref="I28:I29" si="11">ROUND($E28*H28,0)</f>
        <v>0</v>
      </c>
      <c r="J28" s="124" t="str">
        <f t="shared" si="1"/>
        <v>OK</v>
      </c>
      <c r="K28" s="121"/>
      <c r="L28" s="123">
        <f t="shared" ref="L28:L29" si="12">ROUND($E28*K28,0)</f>
        <v>0</v>
      </c>
      <c r="M28" s="124" t="str">
        <f t="shared" si="3"/>
        <v>OK</v>
      </c>
      <c r="N28" s="4"/>
      <c r="O28" s="4"/>
      <c r="P28" s="4"/>
      <c r="Q28" s="4"/>
      <c r="R28" s="4"/>
      <c r="S28" s="4"/>
      <c r="T28" s="4"/>
      <c r="U28" s="4"/>
      <c r="V28" s="4"/>
      <c r="W28" s="4"/>
      <c r="X28" s="4"/>
      <c r="Y28" s="4"/>
      <c r="Z28" s="4"/>
    </row>
    <row r="29" spans="1:26" ht="12.75" customHeight="1" x14ac:dyDescent="0.2">
      <c r="A29" s="125" t="s">
        <v>132</v>
      </c>
      <c r="B29" s="125" t="s">
        <v>133</v>
      </c>
      <c r="C29" s="126" t="s">
        <v>134</v>
      </c>
      <c r="D29" s="125" t="s">
        <v>89</v>
      </c>
      <c r="E29" s="127">
        <v>494</v>
      </c>
      <c r="F29" s="128">
        <v>75674</v>
      </c>
      <c r="G29" s="128">
        <f>+ROUND(F29*E29,0)</f>
        <v>37382956</v>
      </c>
      <c r="H29" s="128">
        <v>75674</v>
      </c>
      <c r="I29" s="123">
        <f t="shared" si="11"/>
        <v>37382956</v>
      </c>
      <c r="J29" s="124" t="str">
        <f t="shared" si="1"/>
        <v>OK</v>
      </c>
      <c r="K29" s="128">
        <v>75674</v>
      </c>
      <c r="L29" s="123">
        <f t="shared" si="12"/>
        <v>37382956</v>
      </c>
      <c r="M29" s="124" t="str">
        <f t="shared" si="3"/>
        <v>OK</v>
      </c>
      <c r="N29" s="4"/>
      <c r="O29" s="4"/>
      <c r="P29" s="4"/>
      <c r="Q29" s="4"/>
      <c r="R29" s="4"/>
      <c r="S29" s="4"/>
      <c r="T29" s="4"/>
      <c r="U29" s="4"/>
      <c r="V29" s="4"/>
      <c r="W29" s="4"/>
      <c r="X29" s="4"/>
      <c r="Y29" s="4"/>
      <c r="Z29" s="4"/>
    </row>
    <row r="30" spans="1:26" ht="12.75" customHeight="1" x14ac:dyDescent="0.2">
      <c r="A30" s="130"/>
      <c r="B30" s="130"/>
      <c r="C30" s="129" t="s">
        <v>135</v>
      </c>
      <c r="D30" s="130"/>
      <c r="E30" s="131"/>
      <c r="F30" s="132"/>
      <c r="G30" s="132">
        <f>SUM(G29)</f>
        <v>37382956</v>
      </c>
      <c r="H30" s="132"/>
      <c r="I30" s="132">
        <f>SUM(I29)</f>
        <v>37382956</v>
      </c>
      <c r="J30" s="124" t="str">
        <f t="shared" si="1"/>
        <v>OK</v>
      </c>
      <c r="K30" s="132"/>
      <c r="L30" s="132">
        <f>SUM(L29)</f>
        <v>37382956</v>
      </c>
      <c r="M30" s="124" t="str">
        <f t="shared" si="3"/>
        <v>OK</v>
      </c>
      <c r="N30" s="4"/>
      <c r="O30" s="4"/>
      <c r="P30" s="4"/>
      <c r="Q30" s="4"/>
      <c r="R30" s="4"/>
      <c r="S30" s="4"/>
      <c r="T30" s="4"/>
      <c r="U30" s="4"/>
      <c r="V30" s="4"/>
      <c r="W30" s="4"/>
      <c r="X30" s="4"/>
      <c r="Y30" s="4"/>
      <c r="Z30" s="4"/>
    </row>
    <row r="31" spans="1:26" ht="12.75" customHeight="1" x14ac:dyDescent="0.2">
      <c r="A31" s="119" t="s">
        <v>136</v>
      </c>
      <c r="B31" s="119"/>
      <c r="C31" s="120" t="s">
        <v>137</v>
      </c>
      <c r="D31" s="121"/>
      <c r="E31" s="133"/>
      <c r="F31" s="121"/>
      <c r="G31" s="122"/>
      <c r="H31" s="121"/>
      <c r="I31" s="123">
        <f t="shared" ref="I31:I47" si="13">ROUND($E31*H31,0)</f>
        <v>0</v>
      </c>
      <c r="J31" s="124" t="str">
        <f t="shared" si="1"/>
        <v>OK</v>
      </c>
      <c r="K31" s="121"/>
      <c r="L31" s="123">
        <f t="shared" ref="L31:L47" si="14">ROUND($E31*K31,0)</f>
        <v>0</v>
      </c>
      <c r="M31" s="124" t="str">
        <f t="shared" si="3"/>
        <v>OK</v>
      </c>
      <c r="N31" s="4"/>
      <c r="O31" s="4"/>
      <c r="P31" s="4"/>
      <c r="Q31" s="4"/>
      <c r="R31" s="4"/>
      <c r="S31" s="4"/>
      <c r="T31" s="4"/>
      <c r="U31" s="4"/>
      <c r="V31" s="4"/>
      <c r="W31" s="4"/>
      <c r="X31" s="4"/>
      <c r="Y31" s="4"/>
      <c r="Z31" s="4"/>
    </row>
    <row r="32" spans="1:26" ht="12.75" customHeight="1" x14ac:dyDescent="0.2">
      <c r="A32" s="125" t="s">
        <v>138</v>
      </c>
      <c r="B32" s="125">
        <v>3.13</v>
      </c>
      <c r="C32" s="126" t="s">
        <v>139</v>
      </c>
      <c r="D32" s="125" t="s">
        <v>105</v>
      </c>
      <c r="E32" s="127">
        <v>108</v>
      </c>
      <c r="F32" s="128">
        <v>277721</v>
      </c>
      <c r="G32" s="128">
        <f t="shared" ref="G32:G47" si="15">+ROUND(F32*E32,0)</f>
        <v>29993868</v>
      </c>
      <c r="H32" s="128">
        <v>277721</v>
      </c>
      <c r="I32" s="123">
        <f t="shared" si="13"/>
        <v>29993868</v>
      </c>
      <c r="J32" s="124" t="str">
        <f t="shared" si="1"/>
        <v>OK</v>
      </c>
      <c r="K32" s="128">
        <v>277721</v>
      </c>
      <c r="L32" s="123">
        <f t="shared" si="14"/>
        <v>29993868</v>
      </c>
      <c r="M32" s="124" t="str">
        <f t="shared" si="3"/>
        <v>OK</v>
      </c>
      <c r="N32" s="4"/>
      <c r="O32" s="4"/>
      <c r="P32" s="4"/>
      <c r="Q32" s="4"/>
      <c r="R32" s="4"/>
      <c r="S32" s="4"/>
      <c r="T32" s="4"/>
      <c r="U32" s="4"/>
      <c r="V32" s="4"/>
      <c r="W32" s="4"/>
      <c r="X32" s="4"/>
      <c r="Y32" s="4"/>
      <c r="Z32" s="4"/>
    </row>
    <row r="33" spans="1:26" ht="12.75" customHeight="1" x14ac:dyDescent="0.2">
      <c r="A33" s="125" t="s">
        <v>140</v>
      </c>
      <c r="B33" s="125"/>
      <c r="C33" s="126" t="s">
        <v>141</v>
      </c>
      <c r="D33" s="125" t="s">
        <v>82</v>
      </c>
      <c r="E33" s="127">
        <v>36</v>
      </c>
      <c r="F33" s="128">
        <v>146475</v>
      </c>
      <c r="G33" s="128">
        <f t="shared" si="15"/>
        <v>5273100</v>
      </c>
      <c r="H33" s="128">
        <v>146475</v>
      </c>
      <c r="I33" s="123">
        <f t="shared" si="13"/>
        <v>5273100</v>
      </c>
      <c r="J33" s="124" t="str">
        <f t="shared" si="1"/>
        <v>OK</v>
      </c>
      <c r="K33" s="128">
        <v>146475</v>
      </c>
      <c r="L33" s="123">
        <f t="shared" si="14"/>
        <v>5273100</v>
      </c>
      <c r="M33" s="124" t="str">
        <f t="shared" si="3"/>
        <v>OK</v>
      </c>
      <c r="N33" s="4"/>
      <c r="O33" s="4"/>
      <c r="P33" s="4"/>
      <c r="Q33" s="4"/>
      <c r="R33" s="4"/>
      <c r="S33" s="4"/>
      <c r="T33" s="4"/>
      <c r="U33" s="4"/>
      <c r="V33" s="4"/>
      <c r="W33" s="4"/>
      <c r="X33" s="4"/>
      <c r="Y33" s="4"/>
      <c r="Z33" s="4"/>
    </row>
    <row r="34" spans="1:26" ht="12.75" customHeight="1" x14ac:dyDescent="0.2">
      <c r="A34" s="125" t="s">
        <v>142</v>
      </c>
      <c r="B34" s="125">
        <v>3.14</v>
      </c>
      <c r="C34" s="126" t="s">
        <v>143</v>
      </c>
      <c r="D34" s="125" t="s">
        <v>82</v>
      </c>
      <c r="E34" s="127">
        <v>1</v>
      </c>
      <c r="F34" s="128">
        <v>3073870</v>
      </c>
      <c r="G34" s="128">
        <f t="shared" si="15"/>
        <v>3073870</v>
      </c>
      <c r="H34" s="128">
        <v>3073870</v>
      </c>
      <c r="I34" s="123">
        <f t="shared" si="13"/>
        <v>3073870</v>
      </c>
      <c r="J34" s="124" t="str">
        <f t="shared" si="1"/>
        <v>OK</v>
      </c>
      <c r="K34" s="128">
        <v>3073870</v>
      </c>
      <c r="L34" s="123">
        <f t="shared" si="14"/>
        <v>3073870</v>
      </c>
      <c r="M34" s="124" t="str">
        <f t="shared" si="3"/>
        <v>OK</v>
      </c>
      <c r="N34" s="4"/>
      <c r="O34" s="4"/>
      <c r="P34" s="4"/>
      <c r="Q34" s="4"/>
      <c r="R34" s="4"/>
      <c r="S34" s="4"/>
      <c r="T34" s="4"/>
      <c r="U34" s="4"/>
      <c r="V34" s="4"/>
      <c r="W34" s="4"/>
      <c r="X34" s="4"/>
      <c r="Y34" s="4"/>
      <c r="Z34" s="4"/>
    </row>
    <row r="35" spans="1:26" ht="12.75" customHeight="1" x14ac:dyDescent="0.2">
      <c r="A35" s="125" t="s">
        <v>144</v>
      </c>
      <c r="B35" s="125" t="s">
        <v>145</v>
      </c>
      <c r="C35" s="126" t="s">
        <v>146</v>
      </c>
      <c r="D35" s="125" t="s">
        <v>82</v>
      </c>
      <c r="E35" s="127">
        <v>1</v>
      </c>
      <c r="F35" s="128">
        <v>3554427</v>
      </c>
      <c r="G35" s="128">
        <f t="shared" si="15"/>
        <v>3554427</v>
      </c>
      <c r="H35" s="128">
        <v>3554427</v>
      </c>
      <c r="I35" s="123">
        <f t="shared" si="13"/>
        <v>3554427</v>
      </c>
      <c r="J35" s="124" t="str">
        <f t="shared" si="1"/>
        <v>OK</v>
      </c>
      <c r="K35" s="128">
        <v>3554427</v>
      </c>
      <c r="L35" s="123">
        <f t="shared" si="14"/>
        <v>3554427</v>
      </c>
      <c r="M35" s="124" t="str">
        <f t="shared" si="3"/>
        <v>OK</v>
      </c>
      <c r="N35" s="4"/>
      <c r="O35" s="4"/>
      <c r="P35" s="4"/>
      <c r="Q35" s="4"/>
      <c r="R35" s="4"/>
      <c r="S35" s="4"/>
      <c r="T35" s="4"/>
      <c r="U35" s="4"/>
      <c r="V35" s="4"/>
      <c r="W35" s="4"/>
      <c r="X35" s="4"/>
      <c r="Y35" s="4"/>
      <c r="Z35" s="4"/>
    </row>
    <row r="36" spans="1:26" ht="12.75" customHeight="1" x14ac:dyDescent="0.2">
      <c r="A36" s="125" t="s">
        <v>147</v>
      </c>
      <c r="B36" s="125" t="s">
        <v>145</v>
      </c>
      <c r="C36" s="126" t="s">
        <v>148</v>
      </c>
      <c r="D36" s="125" t="s">
        <v>82</v>
      </c>
      <c r="E36" s="127">
        <v>1</v>
      </c>
      <c r="F36" s="128">
        <v>3251381</v>
      </c>
      <c r="G36" s="128">
        <f t="shared" si="15"/>
        <v>3251381</v>
      </c>
      <c r="H36" s="128">
        <v>3251381</v>
      </c>
      <c r="I36" s="123">
        <f t="shared" si="13"/>
        <v>3251381</v>
      </c>
      <c r="J36" s="124" t="str">
        <f t="shared" si="1"/>
        <v>OK</v>
      </c>
      <c r="K36" s="128">
        <v>3251381</v>
      </c>
      <c r="L36" s="123">
        <f t="shared" si="14"/>
        <v>3251381</v>
      </c>
      <c r="M36" s="124" t="str">
        <f t="shared" si="3"/>
        <v>OK</v>
      </c>
      <c r="N36" s="4"/>
      <c r="O36" s="4"/>
      <c r="P36" s="4"/>
      <c r="Q36" s="4"/>
      <c r="R36" s="4"/>
      <c r="S36" s="4"/>
      <c r="T36" s="4"/>
      <c r="U36" s="4"/>
      <c r="V36" s="4"/>
      <c r="W36" s="4"/>
      <c r="X36" s="4"/>
      <c r="Y36" s="4"/>
      <c r="Z36" s="4"/>
    </row>
    <row r="37" spans="1:26" ht="12.75" customHeight="1" x14ac:dyDescent="0.2">
      <c r="A37" s="125" t="s">
        <v>149</v>
      </c>
      <c r="B37" s="125" t="s">
        <v>145</v>
      </c>
      <c r="C37" s="126" t="s">
        <v>150</v>
      </c>
      <c r="D37" s="125" t="s">
        <v>82</v>
      </c>
      <c r="E37" s="127">
        <v>1</v>
      </c>
      <c r="F37" s="128">
        <v>2571992</v>
      </c>
      <c r="G37" s="128">
        <f t="shared" si="15"/>
        <v>2571992</v>
      </c>
      <c r="H37" s="128">
        <v>2571992</v>
      </c>
      <c r="I37" s="123">
        <f t="shared" si="13"/>
        <v>2571992</v>
      </c>
      <c r="J37" s="124" t="str">
        <f t="shared" si="1"/>
        <v>OK</v>
      </c>
      <c r="K37" s="128">
        <v>2571992</v>
      </c>
      <c r="L37" s="123">
        <f t="shared" si="14"/>
        <v>2571992</v>
      </c>
      <c r="M37" s="124" t="str">
        <f t="shared" si="3"/>
        <v>OK</v>
      </c>
      <c r="N37" s="4"/>
      <c r="O37" s="4"/>
      <c r="P37" s="4"/>
      <c r="Q37" s="4"/>
      <c r="R37" s="4"/>
      <c r="S37" s="4"/>
      <c r="T37" s="4"/>
      <c r="U37" s="4"/>
      <c r="V37" s="4"/>
      <c r="W37" s="4"/>
      <c r="X37" s="4"/>
      <c r="Y37" s="4"/>
      <c r="Z37" s="4"/>
    </row>
    <row r="38" spans="1:26" ht="12.75" customHeight="1" x14ac:dyDescent="0.2">
      <c r="A38" s="125" t="s">
        <v>151</v>
      </c>
      <c r="B38" s="125" t="s">
        <v>145</v>
      </c>
      <c r="C38" s="126" t="s">
        <v>152</v>
      </c>
      <c r="D38" s="125" t="s">
        <v>82</v>
      </c>
      <c r="E38" s="127">
        <v>1</v>
      </c>
      <c r="F38" s="128">
        <v>2491981</v>
      </c>
      <c r="G38" s="128">
        <f t="shared" si="15"/>
        <v>2491981</v>
      </c>
      <c r="H38" s="128">
        <v>2491981</v>
      </c>
      <c r="I38" s="123">
        <f t="shared" si="13"/>
        <v>2491981</v>
      </c>
      <c r="J38" s="124" t="str">
        <f t="shared" si="1"/>
        <v>OK</v>
      </c>
      <c r="K38" s="128">
        <v>2491981</v>
      </c>
      <c r="L38" s="123">
        <f t="shared" si="14"/>
        <v>2491981</v>
      </c>
      <c r="M38" s="124" t="str">
        <f t="shared" si="3"/>
        <v>OK</v>
      </c>
      <c r="N38" s="4"/>
      <c r="O38" s="4"/>
      <c r="P38" s="4"/>
      <c r="Q38" s="4"/>
      <c r="R38" s="4"/>
      <c r="S38" s="4"/>
      <c r="T38" s="4"/>
      <c r="U38" s="4"/>
      <c r="V38" s="4"/>
      <c r="W38" s="4"/>
      <c r="X38" s="4"/>
      <c r="Y38" s="4"/>
      <c r="Z38" s="4"/>
    </row>
    <row r="39" spans="1:26" ht="12.75" customHeight="1" x14ac:dyDescent="0.2">
      <c r="A39" s="125" t="s">
        <v>153</v>
      </c>
      <c r="B39" s="125" t="s">
        <v>145</v>
      </c>
      <c r="C39" s="126" t="s">
        <v>154</v>
      </c>
      <c r="D39" s="125" t="s">
        <v>82</v>
      </c>
      <c r="E39" s="127">
        <v>1</v>
      </c>
      <c r="F39" s="128">
        <v>1376038</v>
      </c>
      <c r="G39" s="128">
        <f t="shared" si="15"/>
        <v>1376038</v>
      </c>
      <c r="H39" s="128">
        <v>1376038</v>
      </c>
      <c r="I39" s="123">
        <f t="shared" si="13"/>
        <v>1376038</v>
      </c>
      <c r="J39" s="124" t="str">
        <f t="shared" si="1"/>
        <v>OK</v>
      </c>
      <c r="K39" s="128">
        <v>1376038</v>
      </c>
      <c r="L39" s="123">
        <f t="shared" si="14"/>
        <v>1376038</v>
      </c>
      <c r="M39" s="124" t="str">
        <f t="shared" si="3"/>
        <v>OK</v>
      </c>
      <c r="N39" s="4"/>
      <c r="O39" s="4"/>
      <c r="P39" s="4"/>
      <c r="Q39" s="4"/>
      <c r="R39" s="4"/>
      <c r="S39" s="4"/>
      <c r="T39" s="4"/>
      <c r="U39" s="4"/>
      <c r="V39" s="4"/>
      <c r="W39" s="4"/>
      <c r="X39" s="4"/>
      <c r="Y39" s="4"/>
      <c r="Z39" s="4"/>
    </row>
    <row r="40" spans="1:26" ht="12.75" customHeight="1" x14ac:dyDescent="0.2">
      <c r="A40" s="125" t="s">
        <v>155</v>
      </c>
      <c r="B40" s="125" t="s">
        <v>145</v>
      </c>
      <c r="C40" s="126" t="s">
        <v>156</v>
      </c>
      <c r="D40" s="125" t="s">
        <v>82</v>
      </c>
      <c r="E40" s="127">
        <v>1</v>
      </c>
      <c r="F40" s="128">
        <v>1024516</v>
      </c>
      <c r="G40" s="128">
        <f t="shared" si="15"/>
        <v>1024516</v>
      </c>
      <c r="H40" s="128">
        <v>1024516</v>
      </c>
      <c r="I40" s="123">
        <f t="shared" si="13"/>
        <v>1024516</v>
      </c>
      <c r="J40" s="124" t="str">
        <f t="shared" si="1"/>
        <v>OK</v>
      </c>
      <c r="K40" s="128">
        <v>1024516</v>
      </c>
      <c r="L40" s="123">
        <f t="shared" si="14"/>
        <v>1024516</v>
      </c>
      <c r="M40" s="124" t="str">
        <f t="shared" si="3"/>
        <v>OK</v>
      </c>
      <c r="N40" s="4"/>
      <c r="O40" s="4"/>
      <c r="P40" s="4"/>
      <c r="Q40" s="4"/>
      <c r="R40" s="4"/>
      <c r="S40" s="4"/>
      <c r="T40" s="4"/>
      <c r="U40" s="4"/>
      <c r="V40" s="4"/>
      <c r="W40" s="4"/>
      <c r="X40" s="4"/>
      <c r="Y40" s="4"/>
      <c r="Z40" s="4"/>
    </row>
    <row r="41" spans="1:26" ht="12.75" customHeight="1" x14ac:dyDescent="0.2">
      <c r="A41" s="125" t="s">
        <v>157</v>
      </c>
      <c r="B41" s="125" t="s">
        <v>145</v>
      </c>
      <c r="C41" s="126" t="s">
        <v>158</v>
      </c>
      <c r="D41" s="125" t="s">
        <v>82</v>
      </c>
      <c r="E41" s="127">
        <v>1</v>
      </c>
      <c r="F41" s="128">
        <v>1564285</v>
      </c>
      <c r="G41" s="128">
        <f t="shared" si="15"/>
        <v>1564285</v>
      </c>
      <c r="H41" s="128">
        <v>1564285</v>
      </c>
      <c r="I41" s="123">
        <f t="shared" si="13"/>
        <v>1564285</v>
      </c>
      <c r="J41" s="124" t="str">
        <f t="shared" si="1"/>
        <v>OK</v>
      </c>
      <c r="K41" s="128">
        <v>1564285</v>
      </c>
      <c r="L41" s="123">
        <f t="shared" si="14"/>
        <v>1564285</v>
      </c>
      <c r="M41" s="124" t="str">
        <f t="shared" si="3"/>
        <v>OK</v>
      </c>
      <c r="N41" s="4"/>
      <c r="O41" s="4"/>
      <c r="P41" s="4"/>
      <c r="Q41" s="4"/>
      <c r="R41" s="4"/>
      <c r="S41" s="4"/>
      <c r="T41" s="4"/>
      <c r="U41" s="4"/>
      <c r="V41" s="4"/>
      <c r="W41" s="4"/>
      <c r="X41" s="4"/>
      <c r="Y41" s="4"/>
      <c r="Z41" s="4"/>
    </row>
    <row r="42" spans="1:26" ht="12.75" customHeight="1" x14ac:dyDescent="0.2">
      <c r="A42" s="125" t="s">
        <v>159</v>
      </c>
      <c r="B42" s="125" t="s">
        <v>145</v>
      </c>
      <c r="C42" s="126" t="s">
        <v>160</v>
      </c>
      <c r="D42" s="125" t="s">
        <v>82</v>
      </c>
      <c r="E42" s="127">
        <v>1</v>
      </c>
      <c r="F42" s="128">
        <v>2100668</v>
      </c>
      <c r="G42" s="128">
        <f t="shared" si="15"/>
        <v>2100668</v>
      </c>
      <c r="H42" s="128">
        <v>2100668</v>
      </c>
      <c r="I42" s="123">
        <f t="shared" si="13"/>
        <v>2100668</v>
      </c>
      <c r="J42" s="124" t="str">
        <f t="shared" si="1"/>
        <v>OK</v>
      </c>
      <c r="K42" s="128">
        <v>2100668</v>
      </c>
      <c r="L42" s="123">
        <f t="shared" si="14"/>
        <v>2100668</v>
      </c>
      <c r="M42" s="124" t="str">
        <f t="shared" si="3"/>
        <v>OK</v>
      </c>
      <c r="N42" s="4"/>
      <c r="O42" s="4"/>
      <c r="P42" s="4"/>
      <c r="Q42" s="4"/>
      <c r="R42" s="4"/>
      <c r="S42" s="4"/>
      <c r="T42" s="4"/>
      <c r="U42" s="4"/>
      <c r="V42" s="4"/>
      <c r="W42" s="4"/>
      <c r="X42" s="4"/>
      <c r="Y42" s="4"/>
      <c r="Z42" s="4"/>
    </row>
    <row r="43" spans="1:26" ht="12.75" customHeight="1" x14ac:dyDescent="0.2">
      <c r="A43" s="125" t="s">
        <v>161</v>
      </c>
      <c r="B43" s="125" t="s">
        <v>145</v>
      </c>
      <c r="C43" s="126" t="s">
        <v>162</v>
      </c>
      <c r="D43" s="125" t="s">
        <v>82</v>
      </c>
      <c r="E43" s="127">
        <v>1</v>
      </c>
      <c r="F43" s="128">
        <v>1626621</v>
      </c>
      <c r="G43" s="128">
        <f t="shared" si="15"/>
        <v>1626621</v>
      </c>
      <c r="H43" s="128">
        <v>1626621</v>
      </c>
      <c r="I43" s="123">
        <f t="shared" si="13"/>
        <v>1626621</v>
      </c>
      <c r="J43" s="124" t="str">
        <f t="shared" si="1"/>
        <v>OK</v>
      </c>
      <c r="K43" s="128">
        <v>1626621</v>
      </c>
      <c r="L43" s="123">
        <f t="shared" si="14"/>
        <v>1626621</v>
      </c>
      <c r="M43" s="124" t="str">
        <f t="shared" si="3"/>
        <v>OK</v>
      </c>
      <c r="N43" s="4"/>
      <c r="O43" s="4"/>
      <c r="P43" s="4"/>
      <c r="Q43" s="4"/>
      <c r="R43" s="4"/>
      <c r="S43" s="4"/>
      <c r="T43" s="4"/>
      <c r="U43" s="4"/>
      <c r="V43" s="4"/>
      <c r="W43" s="4"/>
      <c r="X43" s="4"/>
      <c r="Y43" s="4"/>
      <c r="Z43" s="4"/>
    </row>
    <row r="44" spans="1:26" ht="12.75" customHeight="1" x14ac:dyDescent="0.2">
      <c r="A44" s="125" t="s">
        <v>163</v>
      </c>
      <c r="B44" s="125" t="s">
        <v>145</v>
      </c>
      <c r="C44" s="126" t="s">
        <v>164</v>
      </c>
      <c r="D44" s="125" t="s">
        <v>105</v>
      </c>
      <c r="E44" s="127">
        <v>51.44</v>
      </c>
      <c r="F44" s="128">
        <v>45621</v>
      </c>
      <c r="G44" s="128">
        <f t="shared" si="15"/>
        <v>2346744</v>
      </c>
      <c r="H44" s="128">
        <v>45621</v>
      </c>
      <c r="I44" s="123">
        <f t="shared" si="13"/>
        <v>2346744</v>
      </c>
      <c r="J44" s="124" t="str">
        <f t="shared" si="1"/>
        <v>OK</v>
      </c>
      <c r="K44" s="128">
        <v>45621</v>
      </c>
      <c r="L44" s="123">
        <f t="shared" si="14"/>
        <v>2346744</v>
      </c>
      <c r="M44" s="124" t="str">
        <f t="shared" si="3"/>
        <v>OK</v>
      </c>
      <c r="N44" s="4"/>
      <c r="O44" s="4"/>
      <c r="P44" s="4"/>
      <c r="Q44" s="4"/>
      <c r="R44" s="4"/>
      <c r="S44" s="4"/>
      <c r="T44" s="4"/>
      <c r="U44" s="4"/>
      <c r="V44" s="4"/>
      <c r="W44" s="4"/>
      <c r="X44" s="4"/>
      <c r="Y44" s="4"/>
      <c r="Z44" s="4"/>
    </row>
    <row r="45" spans="1:26" ht="12.75" customHeight="1" x14ac:dyDescent="0.2">
      <c r="A45" s="125" t="s">
        <v>165</v>
      </c>
      <c r="B45" s="125"/>
      <c r="C45" s="126" t="s">
        <v>166</v>
      </c>
      <c r="D45" s="125" t="s">
        <v>105</v>
      </c>
      <c r="E45" s="127">
        <v>301</v>
      </c>
      <c r="F45" s="128">
        <v>68345</v>
      </c>
      <c r="G45" s="128">
        <f t="shared" si="15"/>
        <v>20571845</v>
      </c>
      <c r="H45" s="128">
        <v>68345</v>
      </c>
      <c r="I45" s="123">
        <f t="shared" si="13"/>
        <v>20571845</v>
      </c>
      <c r="J45" s="124" t="str">
        <f t="shared" si="1"/>
        <v>OK</v>
      </c>
      <c r="K45" s="128">
        <v>68345</v>
      </c>
      <c r="L45" s="123">
        <f t="shared" si="14"/>
        <v>20571845</v>
      </c>
      <c r="M45" s="124" t="str">
        <f t="shared" si="3"/>
        <v>OK</v>
      </c>
      <c r="N45" s="4"/>
      <c r="O45" s="4"/>
      <c r="P45" s="4"/>
      <c r="Q45" s="4"/>
      <c r="R45" s="4"/>
      <c r="S45" s="4"/>
      <c r="T45" s="4"/>
      <c r="U45" s="4"/>
      <c r="V45" s="4"/>
      <c r="W45" s="4"/>
      <c r="X45" s="4"/>
      <c r="Y45" s="4"/>
      <c r="Z45" s="4"/>
    </row>
    <row r="46" spans="1:26" ht="12.75" customHeight="1" x14ac:dyDescent="0.2">
      <c r="A46" s="125" t="s">
        <v>167</v>
      </c>
      <c r="B46" s="125"/>
      <c r="C46" s="126" t="s">
        <v>168</v>
      </c>
      <c r="D46" s="125" t="s">
        <v>105</v>
      </c>
      <c r="E46" s="127">
        <v>127.7</v>
      </c>
      <c r="F46" s="128">
        <v>98664</v>
      </c>
      <c r="G46" s="128">
        <f t="shared" si="15"/>
        <v>12599393</v>
      </c>
      <c r="H46" s="128">
        <v>98664</v>
      </c>
      <c r="I46" s="123">
        <f t="shared" si="13"/>
        <v>12599393</v>
      </c>
      <c r="J46" s="124" t="str">
        <f t="shared" si="1"/>
        <v>OK</v>
      </c>
      <c r="K46" s="128">
        <v>98664</v>
      </c>
      <c r="L46" s="123">
        <f t="shared" si="14"/>
        <v>12599393</v>
      </c>
      <c r="M46" s="124" t="str">
        <f t="shared" si="3"/>
        <v>OK</v>
      </c>
      <c r="N46" s="4"/>
      <c r="O46" s="4"/>
      <c r="P46" s="4"/>
      <c r="Q46" s="4"/>
      <c r="R46" s="4"/>
      <c r="S46" s="4"/>
      <c r="T46" s="4"/>
      <c r="U46" s="4"/>
      <c r="V46" s="4"/>
      <c r="W46" s="4"/>
      <c r="X46" s="4"/>
      <c r="Y46" s="4"/>
      <c r="Z46" s="4"/>
    </row>
    <row r="47" spans="1:26" ht="12.75" customHeight="1" x14ac:dyDescent="0.2">
      <c r="A47" s="125" t="s">
        <v>169</v>
      </c>
      <c r="B47" s="125"/>
      <c r="C47" s="126" t="s">
        <v>170</v>
      </c>
      <c r="D47" s="125" t="s">
        <v>105</v>
      </c>
      <c r="E47" s="127">
        <v>57</v>
      </c>
      <c r="F47" s="128">
        <v>64844</v>
      </c>
      <c r="G47" s="128">
        <f t="shared" si="15"/>
        <v>3696108</v>
      </c>
      <c r="H47" s="128">
        <v>64844</v>
      </c>
      <c r="I47" s="123">
        <f t="shared" si="13"/>
        <v>3696108</v>
      </c>
      <c r="J47" s="124" t="str">
        <f t="shared" si="1"/>
        <v>OK</v>
      </c>
      <c r="K47" s="128">
        <v>64844</v>
      </c>
      <c r="L47" s="123">
        <f t="shared" si="14"/>
        <v>3696108</v>
      </c>
      <c r="M47" s="124" t="str">
        <f t="shared" si="3"/>
        <v>OK</v>
      </c>
      <c r="N47" s="4"/>
      <c r="O47" s="4"/>
      <c r="P47" s="4"/>
      <c r="Q47" s="4"/>
      <c r="R47" s="4"/>
      <c r="S47" s="4"/>
      <c r="T47" s="4"/>
      <c r="U47" s="4"/>
      <c r="V47" s="4"/>
      <c r="W47" s="4"/>
      <c r="X47" s="4"/>
      <c r="Y47" s="4"/>
      <c r="Z47" s="4"/>
    </row>
    <row r="48" spans="1:26" ht="12.75" customHeight="1" x14ac:dyDescent="0.2">
      <c r="A48" s="130"/>
      <c r="B48" s="130"/>
      <c r="C48" s="129" t="s">
        <v>171</v>
      </c>
      <c r="D48" s="130"/>
      <c r="E48" s="131"/>
      <c r="F48" s="132"/>
      <c r="G48" s="132">
        <f>SUM(G32:G47)</f>
        <v>97116837</v>
      </c>
      <c r="H48" s="132"/>
      <c r="I48" s="132">
        <f>SUM(I32:I47)</f>
        <v>97116837</v>
      </c>
      <c r="J48" s="124" t="str">
        <f t="shared" si="1"/>
        <v>OK</v>
      </c>
      <c r="K48" s="132"/>
      <c r="L48" s="132">
        <f>SUM(L32:L47)</f>
        <v>97116837</v>
      </c>
      <c r="M48" s="124" t="str">
        <f t="shared" si="3"/>
        <v>OK</v>
      </c>
      <c r="N48" s="4"/>
      <c r="O48" s="4"/>
      <c r="P48" s="4"/>
      <c r="Q48" s="4"/>
      <c r="R48" s="4"/>
      <c r="S48" s="4"/>
      <c r="T48" s="4"/>
      <c r="U48" s="4"/>
      <c r="V48" s="4"/>
      <c r="W48" s="4"/>
      <c r="X48" s="4"/>
      <c r="Y48" s="4"/>
      <c r="Z48" s="4"/>
    </row>
    <row r="49" spans="1:26" ht="12.75" customHeight="1" x14ac:dyDescent="0.2">
      <c r="A49" s="119" t="s">
        <v>172</v>
      </c>
      <c r="B49" s="119"/>
      <c r="C49" s="120" t="s">
        <v>173</v>
      </c>
      <c r="D49" s="121"/>
      <c r="E49" s="133"/>
      <c r="F49" s="121"/>
      <c r="G49" s="122"/>
      <c r="H49" s="121"/>
      <c r="I49" s="123">
        <f t="shared" ref="I49:I53" si="16">ROUND($E49*H49,0)</f>
        <v>0</v>
      </c>
      <c r="J49" s="124" t="str">
        <f t="shared" si="1"/>
        <v>OK</v>
      </c>
      <c r="K49" s="121"/>
      <c r="L49" s="123">
        <f t="shared" ref="L49:L53" si="17">ROUND($E49*K49,0)</f>
        <v>0</v>
      </c>
      <c r="M49" s="124" t="str">
        <f t="shared" si="3"/>
        <v>OK</v>
      </c>
      <c r="N49" s="4"/>
      <c r="O49" s="4"/>
      <c r="P49" s="4"/>
      <c r="Q49" s="4"/>
      <c r="R49" s="4"/>
      <c r="S49" s="4"/>
      <c r="T49" s="4"/>
      <c r="U49" s="4"/>
      <c r="V49" s="4"/>
      <c r="W49" s="4"/>
      <c r="X49" s="4"/>
      <c r="Y49" s="4"/>
      <c r="Z49" s="4"/>
    </row>
    <row r="50" spans="1:26" ht="12.75" customHeight="1" x14ac:dyDescent="0.2">
      <c r="A50" s="125" t="s">
        <v>174</v>
      </c>
      <c r="B50" s="125" t="s">
        <v>175</v>
      </c>
      <c r="C50" s="126" t="s">
        <v>176</v>
      </c>
      <c r="D50" s="125" t="s">
        <v>89</v>
      </c>
      <c r="E50" s="127">
        <v>369</v>
      </c>
      <c r="F50" s="128">
        <v>63618</v>
      </c>
      <c r="G50" s="128">
        <f t="shared" ref="G50:G53" si="18">+ROUND(F50*E50,0)</f>
        <v>23475042</v>
      </c>
      <c r="H50" s="128">
        <v>63618</v>
      </c>
      <c r="I50" s="123">
        <f t="shared" si="16"/>
        <v>23475042</v>
      </c>
      <c r="J50" s="124" t="str">
        <f t="shared" si="1"/>
        <v>OK</v>
      </c>
      <c r="K50" s="128">
        <v>63618</v>
      </c>
      <c r="L50" s="123">
        <f t="shared" si="17"/>
        <v>23475042</v>
      </c>
      <c r="M50" s="124" t="str">
        <f t="shared" si="3"/>
        <v>OK</v>
      </c>
      <c r="N50" s="4"/>
      <c r="O50" s="4"/>
      <c r="P50" s="4"/>
      <c r="Q50" s="4"/>
      <c r="R50" s="4"/>
      <c r="S50" s="4"/>
      <c r="T50" s="4"/>
      <c r="U50" s="4"/>
      <c r="V50" s="4"/>
      <c r="W50" s="4"/>
      <c r="X50" s="4"/>
      <c r="Y50" s="4"/>
      <c r="Z50" s="4"/>
    </row>
    <row r="51" spans="1:26" ht="12.75" customHeight="1" x14ac:dyDescent="0.2">
      <c r="A51" s="125" t="s">
        <v>177</v>
      </c>
      <c r="B51" s="125" t="s">
        <v>178</v>
      </c>
      <c r="C51" s="126" t="s">
        <v>179</v>
      </c>
      <c r="D51" s="125" t="s">
        <v>105</v>
      </c>
      <c r="E51" s="127">
        <v>81</v>
      </c>
      <c r="F51" s="128">
        <v>78734</v>
      </c>
      <c r="G51" s="128">
        <f t="shared" si="18"/>
        <v>6377454</v>
      </c>
      <c r="H51" s="128">
        <v>78734</v>
      </c>
      <c r="I51" s="123">
        <f t="shared" si="16"/>
        <v>6377454</v>
      </c>
      <c r="J51" s="124" t="str">
        <f t="shared" si="1"/>
        <v>OK</v>
      </c>
      <c r="K51" s="128">
        <v>78734</v>
      </c>
      <c r="L51" s="123">
        <f t="shared" si="17"/>
        <v>6377454</v>
      </c>
      <c r="M51" s="124" t="str">
        <f t="shared" si="3"/>
        <v>OK</v>
      </c>
      <c r="N51" s="4"/>
      <c r="O51" s="4"/>
      <c r="P51" s="4"/>
      <c r="Q51" s="4"/>
      <c r="R51" s="4"/>
      <c r="S51" s="4"/>
      <c r="T51" s="4"/>
      <c r="U51" s="4"/>
      <c r="V51" s="4"/>
      <c r="W51" s="4"/>
      <c r="X51" s="4"/>
      <c r="Y51" s="4"/>
      <c r="Z51" s="4"/>
    </row>
    <row r="52" spans="1:26" ht="12.75" customHeight="1" x14ac:dyDescent="0.2">
      <c r="A52" s="125" t="s">
        <v>180</v>
      </c>
      <c r="B52" s="125"/>
      <c r="C52" s="126" t="s">
        <v>181</v>
      </c>
      <c r="D52" s="125" t="s">
        <v>105</v>
      </c>
      <c r="E52" s="127">
        <v>48</v>
      </c>
      <c r="F52" s="128">
        <v>7865</v>
      </c>
      <c r="G52" s="128">
        <f t="shared" si="18"/>
        <v>377520</v>
      </c>
      <c r="H52" s="128">
        <v>7865</v>
      </c>
      <c r="I52" s="123">
        <f t="shared" si="16"/>
        <v>377520</v>
      </c>
      <c r="J52" s="124" t="str">
        <f t="shared" si="1"/>
        <v>OK</v>
      </c>
      <c r="K52" s="128">
        <v>7865</v>
      </c>
      <c r="L52" s="123">
        <f t="shared" si="17"/>
        <v>377520</v>
      </c>
      <c r="M52" s="124" t="str">
        <f t="shared" si="3"/>
        <v>OK</v>
      </c>
      <c r="N52" s="4"/>
      <c r="O52" s="4"/>
      <c r="P52" s="4"/>
      <c r="Q52" s="4"/>
      <c r="R52" s="4"/>
      <c r="S52" s="4"/>
      <c r="T52" s="4"/>
      <c r="U52" s="4"/>
      <c r="V52" s="4"/>
      <c r="W52" s="4"/>
      <c r="X52" s="4"/>
      <c r="Y52" s="4"/>
      <c r="Z52" s="4"/>
    </row>
    <row r="53" spans="1:26" ht="12.75" customHeight="1" x14ac:dyDescent="0.2">
      <c r="A53" s="125" t="s">
        <v>182</v>
      </c>
      <c r="B53" s="125" t="s">
        <v>183</v>
      </c>
      <c r="C53" s="126" t="s">
        <v>184</v>
      </c>
      <c r="D53" s="125" t="s">
        <v>105</v>
      </c>
      <c r="E53" s="127">
        <v>54.2</v>
      </c>
      <c r="F53" s="128">
        <v>68145</v>
      </c>
      <c r="G53" s="128">
        <f t="shared" si="18"/>
        <v>3693459</v>
      </c>
      <c r="H53" s="128">
        <v>68145</v>
      </c>
      <c r="I53" s="123">
        <f t="shared" si="16"/>
        <v>3693459</v>
      </c>
      <c r="J53" s="124" t="str">
        <f t="shared" si="1"/>
        <v>OK</v>
      </c>
      <c r="K53" s="128">
        <v>68145</v>
      </c>
      <c r="L53" s="123">
        <f t="shared" si="17"/>
        <v>3693459</v>
      </c>
      <c r="M53" s="124" t="str">
        <f t="shared" si="3"/>
        <v>OK</v>
      </c>
      <c r="N53" s="4"/>
      <c r="O53" s="4"/>
      <c r="P53" s="4"/>
      <c r="Q53" s="4"/>
      <c r="R53" s="4"/>
      <c r="S53" s="4"/>
      <c r="T53" s="4"/>
      <c r="U53" s="4"/>
      <c r="V53" s="4"/>
      <c r="W53" s="4"/>
      <c r="X53" s="4"/>
      <c r="Y53" s="4"/>
      <c r="Z53" s="4"/>
    </row>
    <row r="54" spans="1:26" ht="12.75" customHeight="1" x14ac:dyDescent="0.2">
      <c r="A54" s="130"/>
      <c r="B54" s="130"/>
      <c r="C54" s="129" t="s">
        <v>185</v>
      </c>
      <c r="D54" s="130"/>
      <c r="E54" s="131"/>
      <c r="F54" s="132"/>
      <c r="G54" s="132">
        <f>SUM(G50:G53)</f>
        <v>33923475</v>
      </c>
      <c r="H54" s="132"/>
      <c r="I54" s="132">
        <f>SUM(I50:I53)</f>
        <v>33923475</v>
      </c>
      <c r="J54" s="124" t="str">
        <f t="shared" si="1"/>
        <v>OK</v>
      </c>
      <c r="K54" s="132"/>
      <c r="L54" s="132">
        <f>SUM(L50:L53)</f>
        <v>33923475</v>
      </c>
      <c r="M54" s="124" t="str">
        <f t="shared" si="3"/>
        <v>OK</v>
      </c>
      <c r="N54" s="4"/>
      <c r="O54" s="4"/>
      <c r="P54" s="4"/>
      <c r="Q54" s="4"/>
      <c r="R54" s="4"/>
      <c r="S54" s="4"/>
      <c r="T54" s="4"/>
      <c r="U54" s="4"/>
      <c r="V54" s="4"/>
      <c r="W54" s="4"/>
      <c r="X54" s="4"/>
      <c r="Y54" s="4"/>
      <c r="Z54" s="4"/>
    </row>
    <row r="55" spans="1:26" ht="12.75" customHeight="1" x14ac:dyDescent="0.2">
      <c r="A55" s="119" t="s">
        <v>186</v>
      </c>
      <c r="B55" s="119"/>
      <c r="C55" s="120" t="s">
        <v>187</v>
      </c>
      <c r="D55" s="121"/>
      <c r="E55" s="133"/>
      <c r="F55" s="121"/>
      <c r="G55" s="122"/>
      <c r="H55" s="121"/>
      <c r="I55" s="123">
        <f t="shared" ref="I55:I62" si="19">ROUND($E55*H55,0)</f>
        <v>0</v>
      </c>
      <c r="J55" s="124" t="str">
        <f t="shared" si="1"/>
        <v>OK</v>
      </c>
      <c r="K55" s="121"/>
      <c r="L55" s="123">
        <f t="shared" ref="L55:L62" si="20">ROUND($E55*K55,0)</f>
        <v>0</v>
      </c>
      <c r="M55" s="124" t="str">
        <f t="shared" si="3"/>
        <v>OK</v>
      </c>
      <c r="N55" s="4"/>
      <c r="O55" s="4"/>
      <c r="P55" s="4"/>
      <c r="Q55" s="4"/>
      <c r="R55" s="4"/>
      <c r="S55" s="4"/>
      <c r="T55" s="4"/>
      <c r="U55" s="4"/>
      <c r="V55" s="4"/>
      <c r="W55" s="4"/>
      <c r="X55" s="4"/>
      <c r="Y55" s="4"/>
      <c r="Z55" s="4"/>
    </row>
    <row r="56" spans="1:26" ht="12.75" customHeight="1" x14ac:dyDescent="0.2">
      <c r="A56" s="125" t="s">
        <v>188</v>
      </c>
      <c r="B56" s="125" t="s">
        <v>189</v>
      </c>
      <c r="C56" s="126" t="s">
        <v>190</v>
      </c>
      <c r="D56" s="125" t="s">
        <v>89</v>
      </c>
      <c r="E56" s="127">
        <v>302</v>
      </c>
      <c r="F56" s="128">
        <v>12315</v>
      </c>
      <c r="G56" s="128">
        <f t="shared" ref="G56:G62" si="21">+ROUND(F56*E56,0)</f>
        <v>3719130</v>
      </c>
      <c r="H56" s="128">
        <v>12315</v>
      </c>
      <c r="I56" s="123">
        <f t="shared" si="19"/>
        <v>3719130</v>
      </c>
      <c r="J56" s="124" t="str">
        <f t="shared" si="1"/>
        <v>OK</v>
      </c>
      <c r="K56" s="128">
        <v>12315</v>
      </c>
      <c r="L56" s="123">
        <f t="shared" si="20"/>
        <v>3719130</v>
      </c>
      <c r="M56" s="124" t="str">
        <f t="shared" si="3"/>
        <v>OK</v>
      </c>
      <c r="N56" s="4"/>
      <c r="O56" s="4"/>
      <c r="P56" s="4"/>
      <c r="Q56" s="4"/>
      <c r="R56" s="4"/>
      <c r="S56" s="4"/>
      <c r="T56" s="4"/>
      <c r="U56" s="4"/>
      <c r="V56" s="4"/>
      <c r="W56" s="4"/>
      <c r="X56" s="4"/>
      <c r="Y56" s="4"/>
      <c r="Z56" s="4"/>
    </row>
    <row r="57" spans="1:26" ht="12.75" customHeight="1" x14ac:dyDescent="0.2">
      <c r="A57" s="125" t="s">
        <v>191</v>
      </c>
      <c r="B57" s="125" t="s">
        <v>192</v>
      </c>
      <c r="C57" s="126" t="s">
        <v>193</v>
      </c>
      <c r="D57" s="125" t="s">
        <v>89</v>
      </c>
      <c r="E57" s="127">
        <v>302</v>
      </c>
      <c r="F57" s="128">
        <v>50766</v>
      </c>
      <c r="G57" s="128">
        <f t="shared" si="21"/>
        <v>15331332</v>
      </c>
      <c r="H57" s="128">
        <v>50766</v>
      </c>
      <c r="I57" s="123">
        <f t="shared" si="19"/>
        <v>15331332</v>
      </c>
      <c r="J57" s="124" t="str">
        <f t="shared" si="1"/>
        <v>OK</v>
      </c>
      <c r="K57" s="128">
        <v>50766</v>
      </c>
      <c r="L57" s="123">
        <f t="shared" si="20"/>
        <v>15331332</v>
      </c>
      <c r="M57" s="124" t="str">
        <f t="shared" si="3"/>
        <v>OK</v>
      </c>
      <c r="N57" s="4"/>
      <c r="O57" s="4"/>
      <c r="P57" s="4"/>
      <c r="Q57" s="4"/>
      <c r="R57" s="4"/>
      <c r="S57" s="4"/>
      <c r="T57" s="4"/>
      <c r="U57" s="4"/>
      <c r="V57" s="4"/>
      <c r="W57" s="4"/>
      <c r="X57" s="4"/>
      <c r="Y57" s="4"/>
      <c r="Z57" s="4"/>
    </row>
    <row r="58" spans="1:26" ht="12.75" customHeight="1" x14ac:dyDescent="0.2">
      <c r="A58" s="125" t="s">
        <v>194</v>
      </c>
      <c r="B58" s="125" t="s">
        <v>195</v>
      </c>
      <c r="C58" s="126" t="s">
        <v>196</v>
      </c>
      <c r="D58" s="125" t="s">
        <v>89</v>
      </c>
      <c r="E58" s="127">
        <v>302</v>
      </c>
      <c r="F58" s="128">
        <v>38766</v>
      </c>
      <c r="G58" s="128">
        <f t="shared" si="21"/>
        <v>11707332</v>
      </c>
      <c r="H58" s="128">
        <v>38766</v>
      </c>
      <c r="I58" s="123">
        <f t="shared" si="19"/>
        <v>11707332</v>
      </c>
      <c r="J58" s="124" t="str">
        <f t="shared" si="1"/>
        <v>OK</v>
      </c>
      <c r="K58" s="128">
        <v>38766</v>
      </c>
      <c r="L58" s="123">
        <f t="shared" si="20"/>
        <v>11707332</v>
      </c>
      <c r="M58" s="124" t="str">
        <f t="shared" si="3"/>
        <v>OK</v>
      </c>
      <c r="N58" s="4"/>
      <c r="O58" s="4"/>
      <c r="P58" s="4"/>
      <c r="Q58" s="4"/>
      <c r="R58" s="4"/>
      <c r="S58" s="4"/>
      <c r="T58" s="4"/>
      <c r="U58" s="4"/>
      <c r="V58" s="4"/>
      <c r="W58" s="4"/>
      <c r="X58" s="4"/>
      <c r="Y58" s="4"/>
      <c r="Z58" s="4"/>
    </row>
    <row r="59" spans="1:26" ht="12.75" customHeight="1" x14ac:dyDescent="0.2">
      <c r="A59" s="125" t="s">
        <v>197</v>
      </c>
      <c r="B59" s="125" t="s">
        <v>198</v>
      </c>
      <c r="C59" s="126" t="s">
        <v>199</v>
      </c>
      <c r="D59" s="125" t="s">
        <v>105</v>
      </c>
      <c r="E59" s="127">
        <v>219</v>
      </c>
      <c r="F59" s="128">
        <v>11046</v>
      </c>
      <c r="G59" s="128">
        <f t="shared" si="21"/>
        <v>2419074</v>
      </c>
      <c r="H59" s="128">
        <v>11046</v>
      </c>
      <c r="I59" s="123">
        <f t="shared" si="19"/>
        <v>2419074</v>
      </c>
      <c r="J59" s="124" t="str">
        <f t="shared" si="1"/>
        <v>OK</v>
      </c>
      <c r="K59" s="128">
        <v>11046</v>
      </c>
      <c r="L59" s="123">
        <f t="shared" si="20"/>
        <v>2419074</v>
      </c>
      <c r="M59" s="124" t="str">
        <f t="shared" si="3"/>
        <v>OK</v>
      </c>
      <c r="N59" s="4"/>
      <c r="O59" s="4"/>
      <c r="P59" s="4"/>
      <c r="Q59" s="4"/>
      <c r="R59" s="4"/>
      <c r="S59" s="4"/>
      <c r="T59" s="4"/>
      <c r="U59" s="4"/>
      <c r="V59" s="4"/>
      <c r="W59" s="4"/>
      <c r="X59" s="4"/>
      <c r="Y59" s="4"/>
      <c r="Z59" s="4"/>
    </row>
    <row r="60" spans="1:26" ht="12.75" customHeight="1" x14ac:dyDescent="0.2">
      <c r="A60" s="134" t="s">
        <v>200</v>
      </c>
      <c r="B60" s="134"/>
      <c r="C60" s="126" t="s">
        <v>201</v>
      </c>
      <c r="D60" s="134" t="s">
        <v>89</v>
      </c>
      <c r="E60" s="135">
        <v>74</v>
      </c>
      <c r="F60" s="136">
        <v>250755</v>
      </c>
      <c r="G60" s="136">
        <f t="shared" si="21"/>
        <v>18555870</v>
      </c>
      <c r="H60" s="136">
        <v>250755</v>
      </c>
      <c r="I60" s="123">
        <f t="shared" si="19"/>
        <v>18555870</v>
      </c>
      <c r="J60" s="124" t="str">
        <f t="shared" si="1"/>
        <v>OK</v>
      </c>
      <c r="K60" s="136">
        <v>250755</v>
      </c>
      <c r="L60" s="123">
        <f t="shared" si="20"/>
        <v>18555870</v>
      </c>
      <c r="M60" s="124" t="str">
        <f t="shared" si="3"/>
        <v>OK</v>
      </c>
      <c r="N60" s="4"/>
      <c r="O60" s="4"/>
      <c r="P60" s="4"/>
      <c r="Q60" s="4"/>
      <c r="R60" s="4"/>
      <c r="S60" s="4"/>
      <c r="T60" s="4"/>
      <c r="U60" s="4"/>
      <c r="V60" s="4"/>
      <c r="W60" s="4"/>
      <c r="X60" s="4"/>
      <c r="Y60" s="4"/>
      <c r="Z60" s="4"/>
    </row>
    <row r="61" spans="1:26" ht="12.75" customHeight="1" x14ac:dyDescent="0.2">
      <c r="A61" s="125" t="s">
        <v>202</v>
      </c>
      <c r="B61" s="125"/>
      <c r="C61" s="126" t="s">
        <v>203</v>
      </c>
      <c r="D61" s="125" t="s">
        <v>89</v>
      </c>
      <c r="E61" s="127">
        <v>5</v>
      </c>
      <c r="F61" s="128">
        <v>282450</v>
      </c>
      <c r="G61" s="136">
        <f t="shared" si="21"/>
        <v>1412250</v>
      </c>
      <c r="H61" s="128">
        <v>282450</v>
      </c>
      <c r="I61" s="123">
        <f t="shared" si="19"/>
        <v>1412250</v>
      </c>
      <c r="J61" s="124" t="str">
        <f t="shared" si="1"/>
        <v>OK</v>
      </c>
      <c r="K61" s="128">
        <v>282450</v>
      </c>
      <c r="L61" s="123">
        <f t="shared" si="20"/>
        <v>1412250</v>
      </c>
      <c r="M61" s="124" t="str">
        <f t="shared" si="3"/>
        <v>OK</v>
      </c>
      <c r="N61" s="4"/>
      <c r="O61" s="4"/>
      <c r="P61" s="4"/>
      <c r="Q61" s="4"/>
      <c r="R61" s="4"/>
      <c r="S61" s="4"/>
      <c r="T61" s="4"/>
      <c r="U61" s="4"/>
      <c r="V61" s="4"/>
      <c r="W61" s="4"/>
      <c r="X61" s="4"/>
      <c r="Y61" s="4"/>
      <c r="Z61" s="4"/>
    </row>
    <row r="62" spans="1:26" ht="12.75" customHeight="1" x14ac:dyDescent="0.2">
      <c r="A62" s="125" t="s">
        <v>204</v>
      </c>
      <c r="B62" s="125"/>
      <c r="C62" s="126" t="s">
        <v>205</v>
      </c>
      <c r="D62" s="125" t="s">
        <v>89</v>
      </c>
      <c r="E62" s="127">
        <v>2.5</v>
      </c>
      <c r="F62" s="128">
        <v>49088</v>
      </c>
      <c r="G62" s="128">
        <f t="shared" si="21"/>
        <v>122720</v>
      </c>
      <c r="H62" s="128">
        <v>49088</v>
      </c>
      <c r="I62" s="123">
        <f t="shared" si="19"/>
        <v>122720</v>
      </c>
      <c r="J62" s="124" t="str">
        <f t="shared" si="1"/>
        <v>OK</v>
      </c>
      <c r="K62" s="128">
        <v>49088</v>
      </c>
      <c r="L62" s="123">
        <f t="shared" si="20"/>
        <v>122720</v>
      </c>
      <c r="M62" s="124" t="str">
        <f t="shared" si="3"/>
        <v>OK</v>
      </c>
      <c r="N62" s="4"/>
      <c r="O62" s="4"/>
      <c r="P62" s="4"/>
      <c r="Q62" s="4"/>
      <c r="R62" s="4"/>
      <c r="S62" s="4"/>
      <c r="T62" s="4"/>
      <c r="U62" s="4"/>
      <c r="V62" s="4"/>
      <c r="W62" s="4"/>
      <c r="X62" s="4"/>
      <c r="Y62" s="4"/>
      <c r="Z62" s="4"/>
    </row>
    <row r="63" spans="1:26" ht="12.75" customHeight="1" x14ac:dyDescent="0.2">
      <c r="A63" s="130"/>
      <c r="B63" s="130"/>
      <c r="C63" s="129" t="s">
        <v>206</v>
      </c>
      <c r="D63" s="130"/>
      <c r="E63" s="131"/>
      <c r="F63" s="132"/>
      <c r="G63" s="132">
        <f>SUM(G56:G62)</f>
        <v>53267708</v>
      </c>
      <c r="H63" s="132"/>
      <c r="I63" s="132">
        <f>SUM(I56:I62)</f>
        <v>53267708</v>
      </c>
      <c r="J63" s="124" t="str">
        <f t="shared" si="1"/>
        <v>OK</v>
      </c>
      <c r="K63" s="132"/>
      <c r="L63" s="132">
        <f>SUM(L56:L62)</f>
        <v>53267708</v>
      </c>
      <c r="M63" s="124" t="str">
        <f t="shared" si="3"/>
        <v>OK</v>
      </c>
      <c r="N63" s="4"/>
      <c r="O63" s="4"/>
      <c r="P63" s="4"/>
      <c r="Q63" s="4"/>
      <c r="R63" s="4"/>
      <c r="S63" s="4"/>
      <c r="T63" s="4"/>
      <c r="U63" s="4"/>
      <c r="V63" s="4"/>
      <c r="W63" s="4"/>
      <c r="X63" s="4"/>
      <c r="Y63" s="4"/>
      <c r="Z63" s="4"/>
    </row>
    <row r="64" spans="1:26" ht="12.75" customHeight="1" x14ac:dyDescent="0.2">
      <c r="A64" s="119" t="s">
        <v>207</v>
      </c>
      <c r="B64" s="119"/>
      <c r="C64" s="120" t="s">
        <v>208</v>
      </c>
      <c r="D64" s="121"/>
      <c r="E64" s="133"/>
      <c r="F64" s="121"/>
      <c r="G64" s="122"/>
      <c r="H64" s="121"/>
      <c r="I64" s="123">
        <f t="shared" ref="I64:I68" si="22">ROUND($E64*H64,0)</f>
        <v>0</v>
      </c>
      <c r="J64" s="124" t="str">
        <f t="shared" si="1"/>
        <v>OK</v>
      </c>
      <c r="K64" s="121"/>
      <c r="L64" s="123">
        <f t="shared" ref="L64:L68" si="23">ROUND($E64*K64,0)</f>
        <v>0</v>
      </c>
      <c r="M64" s="124" t="str">
        <f t="shared" si="3"/>
        <v>OK</v>
      </c>
      <c r="N64" s="4"/>
      <c r="O64" s="4"/>
      <c r="P64" s="4"/>
      <c r="Q64" s="4"/>
      <c r="R64" s="4"/>
      <c r="S64" s="4"/>
      <c r="T64" s="4"/>
      <c r="U64" s="4"/>
      <c r="V64" s="4"/>
      <c r="W64" s="4"/>
      <c r="X64" s="4"/>
      <c r="Y64" s="4"/>
      <c r="Z64" s="4"/>
    </row>
    <row r="65" spans="1:26" ht="12.75" customHeight="1" x14ac:dyDescent="0.2">
      <c r="A65" s="125" t="s">
        <v>209</v>
      </c>
      <c r="B65" s="125" t="s">
        <v>210</v>
      </c>
      <c r="C65" s="126" t="s">
        <v>211</v>
      </c>
      <c r="D65" s="125" t="s">
        <v>105</v>
      </c>
      <c r="E65" s="127">
        <v>41</v>
      </c>
      <c r="F65" s="128">
        <v>12614</v>
      </c>
      <c r="G65" s="128">
        <f t="shared" ref="G65:G68" si="24">+ROUND(F65*E65,0)</f>
        <v>517174</v>
      </c>
      <c r="H65" s="128">
        <v>12614</v>
      </c>
      <c r="I65" s="123">
        <f t="shared" si="22"/>
        <v>517174</v>
      </c>
      <c r="J65" s="124" t="str">
        <f t="shared" si="1"/>
        <v>OK</v>
      </c>
      <c r="K65" s="128">
        <v>12614</v>
      </c>
      <c r="L65" s="123">
        <f t="shared" si="23"/>
        <v>517174</v>
      </c>
      <c r="M65" s="124" t="str">
        <f t="shared" si="3"/>
        <v>OK</v>
      </c>
      <c r="N65" s="4"/>
      <c r="O65" s="4"/>
      <c r="P65" s="4"/>
      <c r="Q65" s="4"/>
      <c r="R65" s="4"/>
      <c r="S65" s="4"/>
      <c r="T65" s="4"/>
      <c r="U65" s="4"/>
      <c r="V65" s="4"/>
      <c r="W65" s="4"/>
      <c r="X65" s="4"/>
      <c r="Y65" s="4"/>
      <c r="Z65" s="4"/>
    </row>
    <row r="66" spans="1:26" ht="12.75" customHeight="1" x14ac:dyDescent="0.2">
      <c r="A66" s="125" t="s">
        <v>212</v>
      </c>
      <c r="B66" s="125" t="s">
        <v>213</v>
      </c>
      <c r="C66" s="126" t="s">
        <v>214</v>
      </c>
      <c r="D66" s="125" t="s">
        <v>105</v>
      </c>
      <c r="E66" s="127">
        <v>53</v>
      </c>
      <c r="F66" s="128">
        <v>8343</v>
      </c>
      <c r="G66" s="128">
        <f t="shared" si="24"/>
        <v>442179</v>
      </c>
      <c r="H66" s="128">
        <v>8343</v>
      </c>
      <c r="I66" s="123">
        <f t="shared" si="22"/>
        <v>442179</v>
      </c>
      <c r="J66" s="124" t="str">
        <f t="shared" si="1"/>
        <v>OK</v>
      </c>
      <c r="K66" s="128">
        <v>8343</v>
      </c>
      <c r="L66" s="123">
        <f t="shared" si="23"/>
        <v>442179</v>
      </c>
      <c r="M66" s="124" t="str">
        <f t="shared" si="3"/>
        <v>OK</v>
      </c>
      <c r="N66" s="4"/>
      <c r="O66" s="4"/>
      <c r="P66" s="4"/>
      <c r="Q66" s="4"/>
      <c r="R66" s="4"/>
      <c r="S66" s="4"/>
      <c r="T66" s="4"/>
      <c r="U66" s="4"/>
      <c r="V66" s="4"/>
      <c r="W66" s="4"/>
      <c r="X66" s="4"/>
      <c r="Y66" s="4"/>
      <c r="Z66" s="4"/>
    </row>
    <row r="67" spans="1:26" ht="12.75" customHeight="1" x14ac:dyDescent="0.2">
      <c r="A67" s="125" t="s">
        <v>215</v>
      </c>
      <c r="B67" s="125" t="s">
        <v>216</v>
      </c>
      <c r="C67" s="126" t="s">
        <v>217</v>
      </c>
      <c r="D67" s="125" t="s">
        <v>82</v>
      </c>
      <c r="E67" s="127">
        <v>13</v>
      </c>
      <c r="F67" s="128">
        <v>57026</v>
      </c>
      <c r="G67" s="128">
        <f t="shared" si="24"/>
        <v>741338</v>
      </c>
      <c r="H67" s="128">
        <v>57026</v>
      </c>
      <c r="I67" s="123">
        <f t="shared" si="22"/>
        <v>741338</v>
      </c>
      <c r="J67" s="124" t="str">
        <f t="shared" si="1"/>
        <v>OK</v>
      </c>
      <c r="K67" s="128">
        <v>57026</v>
      </c>
      <c r="L67" s="123">
        <f t="shared" si="23"/>
        <v>741338</v>
      </c>
      <c r="M67" s="124" t="str">
        <f t="shared" si="3"/>
        <v>OK</v>
      </c>
      <c r="N67" s="4"/>
      <c r="O67" s="4"/>
      <c r="P67" s="4"/>
      <c r="Q67" s="4"/>
      <c r="R67" s="4"/>
      <c r="S67" s="4"/>
      <c r="T67" s="4"/>
      <c r="U67" s="4"/>
      <c r="V67" s="4"/>
      <c r="W67" s="4"/>
      <c r="X67" s="4"/>
      <c r="Y67" s="4"/>
      <c r="Z67" s="4"/>
    </row>
    <row r="68" spans="1:26" ht="12.75" customHeight="1" x14ac:dyDescent="0.2">
      <c r="A68" s="125" t="s">
        <v>218</v>
      </c>
      <c r="B68" s="125" t="s">
        <v>219</v>
      </c>
      <c r="C68" s="126" t="s">
        <v>220</v>
      </c>
      <c r="D68" s="125" t="s">
        <v>82</v>
      </c>
      <c r="E68" s="127">
        <v>2</v>
      </c>
      <c r="F68" s="128">
        <v>119607</v>
      </c>
      <c r="G68" s="128">
        <f t="shared" si="24"/>
        <v>239214</v>
      </c>
      <c r="H68" s="128">
        <v>119607</v>
      </c>
      <c r="I68" s="123">
        <f t="shared" si="22"/>
        <v>239214</v>
      </c>
      <c r="J68" s="124" t="str">
        <f t="shared" si="1"/>
        <v>OK</v>
      </c>
      <c r="K68" s="128">
        <v>119607</v>
      </c>
      <c r="L68" s="123">
        <f t="shared" si="23"/>
        <v>239214</v>
      </c>
      <c r="M68" s="124" t="str">
        <f t="shared" si="3"/>
        <v>OK</v>
      </c>
      <c r="N68" s="4"/>
      <c r="O68" s="4"/>
      <c r="P68" s="4"/>
      <c r="Q68" s="4"/>
      <c r="R68" s="4"/>
      <c r="S68" s="4"/>
      <c r="T68" s="4"/>
      <c r="U68" s="4"/>
      <c r="V68" s="4"/>
      <c r="W68" s="4"/>
      <c r="X68" s="4"/>
      <c r="Y68" s="4"/>
      <c r="Z68" s="4"/>
    </row>
    <row r="69" spans="1:26" ht="12.75" customHeight="1" x14ac:dyDescent="0.2">
      <c r="A69" s="130"/>
      <c r="B69" s="130"/>
      <c r="C69" s="129" t="s">
        <v>221</v>
      </c>
      <c r="D69" s="130"/>
      <c r="E69" s="131"/>
      <c r="F69" s="132"/>
      <c r="G69" s="132">
        <f>SUM(G65:G68)</f>
        <v>1939905</v>
      </c>
      <c r="H69" s="132"/>
      <c r="I69" s="132">
        <f>SUM(I65:I68)</f>
        <v>1939905</v>
      </c>
      <c r="J69" s="124" t="str">
        <f t="shared" si="1"/>
        <v>OK</v>
      </c>
      <c r="K69" s="132"/>
      <c r="L69" s="132">
        <f>SUM(L65:L68)</f>
        <v>1939905</v>
      </c>
      <c r="M69" s="124" t="str">
        <f t="shared" si="3"/>
        <v>OK</v>
      </c>
      <c r="N69" s="4"/>
      <c r="O69" s="4"/>
      <c r="P69" s="4"/>
      <c r="Q69" s="4"/>
      <c r="R69" s="4"/>
      <c r="S69" s="4"/>
      <c r="T69" s="4"/>
      <c r="U69" s="4"/>
      <c r="V69" s="4"/>
      <c r="W69" s="4"/>
      <c r="X69" s="4"/>
      <c r="Y69" s="4"/>
      <c r="Z69" s="4"/>
    </row>
    <row r="70" spans="1:26" ht="12.75" customHeight="1" x14ac:dyDescent="0.2">
      <c r="A70" s="119" t="s">
        <v>222</v>
      </c>
      <c r="B70" s="119"/>
      <c r="C70" s="120" t="s">
        <v>223</v>
      </c>
      <c r="D70" s="121"/>
      <c r="E70" s="133"/>
      <c r="F70" s="121"/>
      <c r="G70" s="122"/>
      <c r="H70" s="121"/>
      <c r="I70" s="123">
        <f t="shared" ref="I70:I71" si="25">ROUND($E70*H70,0)</f>
        <v>0</v>
      </c>
      <c r="J70" s="124" t="str">
        <f t="shared" si="1"/>
        <v>OK</v>
      </c>
      <c r="K70" s="121"/>
      <c r="L70" s="123">
        <f t="shared" ref="L70:L71" si="26">ROUND($E70*K70,0)</f>
        <v>0</v>
      </c>
      <c r="M70" s="124" t="str">
        <f t="shared" si="3"/>
        <v>OK</v>
      </c>
      <c r="N70" s="4"/>
      <c r="O70" s="4"/>
      <c r="P70" s="4"/>
      <c r="Q70" s="4"/>
      <c r="R70" s="4"/>
      <c r="S70" s="4"/>
      <c r="T70" s="4"/>
      <c r="U70" s="4"/>
      <c r="V70" s="4"/>
      <c r="W70" s="4"/>
      <c r="X70" s="4"/>
      <c r="Y70" s="4"/>
      <c r="Z70" s="4"/>
    </row>
    <row r="71" spans="1:26" ht="12.75" customHeight="1" x14ac:dyDescent="0.2">
      <c r="A71" s="125" t="s">
        <v>224</v>
      </c>
      <c r="B71" s="125" t="s">
        <v>225</v>
      </c>
      <c r="C71" s="126" t="s">
        <v>226</v>
      </c>
      <c r="D71" s="125" t="s">
        <v>89</v>
      </c>
      <c r="E71" s="127">
        <v>276</v>
      </c>
      <c r="F71" s="128">
        <v>56073</v>
      </c>
      <c r="G71" s="128">
        <f>+ROUND(F71*E71,0)</f>
        <v>15476148</v>
      </c>
      <c r="H71" s="128">
        <v>56073</v>
      </c>
      <c r="I71" s="123">
        <f t="shared" si="25"/>
        <v>15476148</v>
      </c>
      <c r="J71" s="124" t="str">
        <f t="shared" si="1"/>
        <v>OK</v>
      </c>
      <c r="K71" s="128">
        <v>56073</v>
      </c>
      <c r="L71" s="123">
        <f t="shared" si="26"/>
        <v>15476148</v>
      </c>
      <c r="M71" s="124" t="str">
        <f t="shared" si="3"/>
        <v>OK</v>
      </c>
      <c r="N71" s="4"/>
      <c r="O71" s="4"/>
      <c r="P71" s="4"/>
      <c r="Q71" s="4"/>
      <c r="R71" s="4"/>
      <c r="S71" s="4"/>
      <c r="T71" s="4"/>
      <c r="U71" s="4"/>
      <c r="V71" s="4"/>
      <c r="W71" s="4"/>
      <c r="X71" s="4"/>
      <c r="Y71" s="4"/>
      <c r="Z71" s="4"/>
    </row>
    <row r="72" spans="1:26" ht="12.75" customHeight="1" x14ac:dyDescent="0.2">
      <c r="A72" s="130"/>
      <c r="B72" s="130"/>
      <c r="C72" s="129" t="s">
        <v>227</v>
      </c>
      <c r="D72" s="130"/>
      <c r="E72" s="131"/>
      <c r="F72" s="132"/>
      <c r="G72" s="132">
        <f>SUM(G71)</f>
        <v>15476148</v>
      </c>
      <c r="H72" s="132"/>
      <c r="I72" s="132">
        <f>SUM(I71)</f>
        <v>15476148</v>
      </c>
      <c r="J72" s="124" t="str">
        <f t="shared" si="1"/>
        <v>OK</v>
      </c>
      <c r="K72" s="132"/>
      <c r="L72" s="132">
        <f>SUM(L71)</f>
        <v>15476148</v>
      </c>
      <c r="M72" s="124" t="str">
        <f t="shared" si="3"/>
        <v>OK</v>
      </c>
      <c r="N72" s="4"/>
      <c r="O72" s="4"/>
      <c r="P72" s="4"/>
      <c r="Q72" s="4"/>
      <c r="R72" s="4"/>
      <c r="S72" s="4"/>
      <c r="T72" s="4"/>
      <c r="U72" s="4"/>
      <c r="V72" s="4"/>
      <c r="W72" s="4"/>
      <c r="X72" s="4"/>
      <c r="Y72" s="4"/>
      <c r="Z72" s="4"/>
    </row>
    <row r="73" spans="1:26" ht="12.75" customHeight="1" x14ac:dyDescent="0.2">
      <c r="A73" s="119" t="s">
        <v>228</v>
      </c>
      <c r="B73" s="119"/>
      <c r="C73" s="120" t="s">
        <v>229</v>
      </c>
      <c r="D73" s="121"/>
      <c r="E73" s="133"/>
      <c r="F73" s="121"/>
      <c r="G73" s="122"/>
      <c r="H73" s="121"/>
      <c r="I73" s="123">
        <f t="shared" ref="I73:I75" si="27">ROUND($E73*H73,0)</f>
        <v>0</v>
      </c>
      <c r="J73" s="124" t="str">
        <f t="shared" si="1"/>
        <v>OK</v>
      </c>
      <c r="K73" s="121"/>
      <c r="L73" s="123">
        <f t="shared" ref="L73:L75" si="28">ROUND($E73*K73,0)</f>
        <v>0</v>
      </c>
      <c r="M73" s="124" t="str">
        <f t="shared" si="3"/>
        <v>OK</v>
      </c>
      <c r="N73" s="4"/>
      <c r="O73" s="4"/>
      <c r="P73" s="4"/>
      <c r="Q73" s="4"/>
      <c r="R73" s="4"/>
      <c r="S73" s="4"/>
      <c r="T73" s="4"/>
      <c r="U73" s="4"/>
      <c r="V73" s="4"/>
      <c r="W73" s="4"/>
      <c r="X73" s="4"/>
      <c r="Y73" s="4"/>
      <c r="Z73" s="4"/>
    </row>
    <row r="74" spans="1:26" ht="12.75" customHeight="1" x14ac:dyDescent="0.2">
      <c r="A74" s="125" t="s">
        <v>230</v>
      </c>
      <c r="B74" s="125" t="s">
        <v>231</v>
      </c>
      <c r="C74" s="126" t="s">
        <v>232</v>
      </c>
      <c r="D74" s="125" t="s">
        <v>89</v>
      </c>
      <c r="E74" s="127">
        <v>758</v>
      </c>
      <c r="F74" s="128">
        <v>9925</v>
      </c>
      <c r="G74" s="128">
        <f t="shared" ref="G74:G75" si="29">+ROUND(F74*E74,0)</f>
        <v>7523150</v>
      </c>
      <c r="H74" s="128">
        <v>9925</v>
      </c>
      <c r="I74" s="123">
        <f t="shared" si="27"/>
        <v>7523150</v>
      </c>
      <c r="J74" s="124" t="str">
        <f t="shared" si="1"/>
        <v>OK</v>
      </c>
      <c r="K74" s="128">
        <v>9925</v>
      </c>
      <c r="L74" s="123">
        <f t="shared" si="28"/>
        <v>7523150</v>
      </c>
      <c r="M74" s="124" t="str">
        <f t="shared" si="3"/>
        <v>OK</v>
      </c>
      <c r="N74" s="4"/>
      <c r="O74" s="4"/>
      <c r="P74" s="4"/>
      <c r="Q74" s="4"/>
      <c r="R74" s="4"/>
      <c r="S74" s="4"/>
      <c r="T74" s="4"/>
      <c r="U74" s="4"/>
      <c r="V74" s="4"/>
      <c r="W74" s="4"/>
      <c r="X74" s="4"/>
      <c r="Y74" s="4"/>
      <c r="Z74" s="4"/>
    </row>
    <row r="75" spans="1:26" ht="12.75" customHeight="1" x14ac:dyDescent="0.2">
      <c r="A75" s="125" t="s">
        <v>233</v>
      </c>
      <c r="B75" s="125" t="s">
        <v>234</v>
      </c>
      <c r="C75" s="126" t="s">
        <v>235</v>
      </c>
      <c r="D75" s="125" t="s">
        <v>89</v>
      </c>
      <c r="E75" s="127">
        <v>230</v>
      </c>
      <c r="F75" s="128">
        <v>12150</v>
      </c>
      <c r="G75" s="128">
        <f t="shared" si="29"/>
        <v>2794500</v>
      </c>
      <c r="H75" s="128">
        <v>12150</v>
      </c>
      <c r="I75" s="123">
        <f t="shared" si="27"/>
        <v>2794500</v>
      </c>
      <c r="J75" s="124" t="str">
        <f t="shared" si="1"/>
        <v>OK</v>
      </c>
      <c r="K75" s="128">
        <v>12150</v>
      </c>
      <c r="L75" s="123">
        <f t="shared" si="28"/>
        <v>2794500</v>
      </c>
      <c r="M75" s="124" t="str">
        <f t="shared" si="3"/>
        <v>OK</v>
      </c>
      <c r="N75" s="4"/>
      <c r="O75" s="4"/>
      <c r="P75" s="4"/>
      <c r="Q75" s="4"/>
      <c r="R75" s="4"/>
      <c r="S75" s="4"/>
      <c r="T75" s="4"/>
      <c r="U75" s="4"/>
      <c r="V75" s="4"/>
      <c r="W75" s="4"/>
      <c r="X75" s="4"/>
      <c r="Y75" s="4"/>
      <c r="Z75" s="4"/>
    </row>
    <row r="76" spans="1:26" ht="12.75" customHeight="1" x14ac:dyDescent="0.2">
      <c r="A76" s="130"/>
      <c r="B76" s="130"/>
      <c r="C76" s="129" t="s">
        <v>236</v>
      </c>
      <c r="D76" s="130"/>
      <c r="E76" s="131"/>
      <c r="F76" s="132"/>
      <c r="G76" s="132">
        <f>SUM(G74:G75)</f>
        <v>10317650</v>
      </c>
      <c r="H76" s="132"/>
      <c r="I76" s="132">
        <f>SUM(I74:I75)</f>
        <v>10317650</v>
      </c>
      <c r="J76" s="124" t="str">
        <f t="shared" si="1"/>
        <v>OK</v>
      </c>
      <c r="K76" s="132"/>
      <c r="L76" s="132">
        <f>SUM(L74:L75)</f>
        <v>10317650</v>
      </c>
      <c r="M76" s="124" t="str">
        <f t="shared" si="3"/>
        <v>OK</v>
      </c>
      <c r="N76" s="4"/>
      <c r="O76" s="4"/>
      <c r="P76" s="4"/>
      <c r="Q76" s="4"/>
      <c r="R76" s="4"/>
      <c r="S76" s="4"/>
      <c r="T76" s="4"/>
      <c r="U76" s="4"/>
      <c r="V76" s="4"/>
      <c r="W76" s="4"/>
      <c r="X76" s="4"/>
      <c r="Y76" s="4"/>
      <c r="Z76" s="4"/>
    </row>
    <row r="77" spans="1:26" ht="12.75" customHeight="1" x14ac:dyDescent="0.2">
      <c r="A77" s="119" t="s">
        <v>237</v>
      </c>
      <c r="B77" s="119"/>
      <c r="C77" s="120" t="s">
        <v>238</v>
      </c>
      <c r="D77" s="121"/>
      <c r="E77" s="133"/>
      <c r="F77" s="121"/>
      <c r="G77" s="122"/>
      <c r="H77" s="121"/>
      <c r="I77" s="123">
        <f t="shared" ref="I77:I80" si="30">ROUND($E77*H77,0)</f>
        <v>0</v>
      </c>
      <c r="J77" s="124" t="str">
        <f t="shared" si="1"/>
        <v>OK</v>
      </c>
      <c r="K77" s="121"/>
      <c r="L77" s="123">
        <f t="shared" ref="L77:L80" si="31">ROUND($E77*K77,0)</f>
        <v>0</v>
      </c>
      <c r="M77" s="124" t="str">
        <f t="shared" si="3"/>
        <v>OK</v>
      </c>
      <c r="N77" s="4"/>
      <c r="O77" s="4"/>
      <c r="P77" s="4"/>
      <c r="Q77" s="4"/>
      <c r="R77" s="4"/>
      <c r="S77" s="4"/>
      <c r="T77" s="4"/>
      <c r="U77" s="4"/>
      <c r="V77" s="4"/>
      <c r="W77" s="4"/>
      <c r="X77" s="4"/>
      <c r="Y77" s="4"/>
      <c r="Z77" s="4"/>
    </row>
    <row r="78" spans="1:26" ht="12.75" customHeight="1" x14ac:dyDescent="0.2">
      <c r="A78" s="125" t="s">
        <v>239</v>
      </c>
      <c r="B78" s="125"/>
      <c r="C78" s="126" t="s">
        <v>240</v>
      </c>
      <c r="D78" s="125" t="s">
        <v>82</v>
      </c>
      <c r="E78" s="127">
        <v>2</v>
      </c>
      <c r="F78" s="128">
        <v>1741425</v>
      </c>
      <c r="G78" s="128">
        <f t="shared" ref="G78:G80" si="32">+ROUND(F78*E78,0)</f>
        <v>3482850</v>
      </c>
      <c r="H78" s="128">
        <v>1741425</v>
      </c>
      <c r="I78" s="123">
        <f t="shared" si="30"/>
        <v>3482850</v>
      </c>
      <c r="J78" s="124" t="str">
        <f t="shared" si="1"/>
        <v>OK</v>
      </c>
      <c r="K78" s="128">
        <v>1741425</v>
      </c>
      <c r="L78" s="123">
        <f t="shared" si="31"/>
        <v>3482850</v>
      </c>
      <c r="M78" s="124" t="str">
        <f t="shared" si="3"/>
        <v>OK</v>
      </c>
      <c r="N78" s="4"/>
      <c r="O78" s="4"/>
      <c r="P78" s="4"/>
      <c r="Q78" s="4"/>
      <c r="R78" s="4"/>
      <c r="S78" s="4"/>
      <c r="T78" s="4"/>
      <c r="U78" s="4"/>
      <c r="V78" s="4"/>
      <c r="W78" s="4"/>
      <c r="X78" s="4"/>
      <c r="Y78" s="4"/>
      <c r="Z78" s="4"/>
    </row>
    <row r="79" spans="1:26" ht="12.75" customHeight="1" x14ac:dyDescent="0.2">
      <c r="A79" s="125" t="s">
        <v>241</v>
      </c>
      <c r="B79" s="125"/>
      <c r="C79" s="126" t="s">
        <v>242</v>
      </c>
      <c r="D79" s="125" t="s">
        <v>105</v>
      </c>
      <c r="E79" s="127">
        <v>4.8</v>
      </c>
      <c r="F79" s="128">
        <v>245306</v>
      </c>
      <c r="G79" s="128">
        <f t="shared" si="32"/>
        <v>1177469</v>
      </c>
      <c r="H79" s="128">
        <v>245306</v>
      </c>
      <c r="I79" s="123">
        <f t="shared" si="30"/>
        <v>1177469</v>
      </c>
      <c r="J79" s="124" t="str">
        <f t="shared" si="1"/>
        <v>OK</v>
      </c>
      <c r="K79" s="128">
        <v>245306</v>
      </c>
      <c r="L79" s="123">
        <f t="shared" si="31"/>
        <v>1177469</v>
      </c>
      <c r="M79" s="124" t="str">
        <f t="shared" si="3"/>
        <v>OK</v>
      </c>
      <c r="N79" s="4"/>
      <c r="O79" s="4"/>
      <c r="P79" s="4"/>
      <c r="Q79" s="4"/>
      <c r="R79" s="4"/>
      <c r="S79" s="4"/>
      <c r="T79" s="4"/>
      <c r="U79" s="4"/>
      <c r="V79" s="4"/>
      <c r="W79" s="4"/>
      <c r="X79" s="4"/>
      <c r="Y79" s="4"/>
      <c r="Z79" s="4"/>
    </row>
    <row r="80" spans="1:26" ht="12.75" customHeight="1" x14ac:dyDescent="0.2">
      <c r="A80" s="125" t="s">
        <v>243</v>
      </c>
      <c r="B80" s="125"/>
      <c r="C80" s="126" t="s">
        <v>244</v>
      </c>
      <c r="D80" s="125" t="s">
        <v>82</v>
      </c>
      <c r="E80" s="127">
        <v>9</v>
      </c>
      <c r="F80" s="128">
        <v>92650</v>
      </c>
      <c r="G80" s="128">
        <f t="shared" si="32"/>
        <v>833850</v>
      </c>
      <c r="H80" s="128">
        <v>92650</v>
      </c>
      <c r="I80" s="123">
        <f t="shared" si="30"/>
        <v>833850</v>
      </c>
      <c r="J80" s="124" t="str">
        <f t="shared" si="1"/>
        <v>OK</v>
      </c>
      <c r="K80" s="128">
        <v>92650</v>
      </c>
      <c r="L80" s="123">
        <f t="shared" si="31"/>
        <v>833850</v>
      </c>
      <c r="M80" s="124" t="str">
        <f t="shared" si="3"/>
        <v>OK</v>
      </c>
      <c r="N80" s="4"/>
      <c r="O80" s="4"/>
      <c r="P80" s="4"/>
      <c r="Q80" s="4"/>
      <c r="R80" s="4"/>
      <c r="S80" s="4"/>
      <c r="T80" s="4"/>
      <c r="U80" s="4"/>
      <c r="V80" s="4"/>
      <c r="W80" s="4"/>
      <c r="X80" s="4"/>
      <c r="Y80" s="4"/>
      <c r="Z80" s="4"/>
    </row>
    <row r="81" spans="1:26" ht="12.75" customHeight="1" x14ac:dyDescent="0.2">
      <c r="A81" s="130"/>
      <c r="B81" s="130"/>
      <c r="C81" s="129" t="s">
        <v>245</v>
      </c>
      <c r="D81" s="130"/>
      <c r="E81" s="131"/>
      <c r="F81" s="132"/>
      <c r="G81" s="132">
        <f>SUM(G78:G80)</f>
        <v>5494169</v>
      </c>
      <c r="H81" s="132"/>
      <c r="I81" s="132">
        <f>SUM(I78:I80)</f>
        <v>5494169</v>
      </c>
      <c r="J81" s="124" t="str">
        <f t="shared" si="1"/>
        <v>OK</v>
      </c>
      <c r="K81" s="132"/>
      <c r="L81" s="132">
        <f>SUM(L78:L80)</f>
        <v>5494169</v>
      </c>
      <c r="M81" s="124" t="str">
        <f t="shared" si="3"/>
        <v>OK</v>
      </c>
      <c r="N81" s="4"/>
      <c r="O81" s="4"/>
      <c r="P81" s="4"/>
      <c r="Q81" s="4"/>
      <c r="R81" s="4"/>
      <c r="S81" s="4"/>
      <c r="T81" s="4"/>
      <c r="U81" s="4"/>
      <c r="V81" s="4"/>
      <c r="W81" s="4"/>
      <c r="X81" s="4"/>
      <c r="Y81" s="4"/>
      <c r="Z81" s="4"/>
    </row>
    <row r="82" spans="1:26" ht="12.75" customHeight="1" x14ac:dyDescent="0.2">
      <c r="A82" s="119" t="s">
        <v>246</v>
      </c>
      <c r="B82" s="119"/>
      <c r="C82" s="120" t="s">
        <v>247</v>
      </c>
      <c r="D82" s="121"/>
      <c r="E82" s="133"/>
      <c r="F82" s="121"/>
      <c r="G82" s="122"/>
      <c r="H82" s="121"/>
      <c r="I82" s="123">
        <f t="shared" ref="I82:I87" si="33">ROUND($E82*H82,0)</f>
        <v>0</v>
      </c>
      <c r="J82" s="124" t="str">
        <f t="shared" si="1"/>
        <v>OK</v>
      </c>
      <c r="K82" s="121"/>
      <c r="L82" s="123">
        <f t="shared" ref="L82:L87" si="34">ROUND($E82*K82,0)</f>
        <v>0</v>
      </c>
      <c r="M82" s="124" t="str">
        <f t="shared" si="3"/>
        <v>OK</v>
      </c>
      <c r="N82" s="4"/>
      <c r="O82" s="4"/>
      <c r="P82" s="4"/>
      <c r="Q82" s="4"/>
      <c r="R82" s="4"/>
      <c r="S82" s="4"/>
      <c r="T82" s="4"/>
      <c r="U82" s="4"/>
      <c r="V82" s="4"/>
      <c r="W82" s="4"/>
      <c r="X82" s="4"/>
      <c r="Y82" s="4"/>
      <c r="Z82" s="4"/>
    </row>
    <row r="83" spans="1:26" ht="12.75" customHeight="1" x14ac:dyDescent="0.2">
      <c r="A83" s="125" t="s">
        <v>248</v>
      </c>
      <c r="B83" s="125"/>
      <c r="C83" s="126" t="s">
        <v>249</v>
      </c>
      <c r="D83" s="125" t="s">
        <v>89</v>
      </c>
      <c r="E83" s="127">
        <v>21</v>
      </c>
      <c r="F83" s="128">
        <v>367500</v>
      </c>
      <c r="G83" s="128">
        <f t="shared" ref="G83:G87" si="35">+ROUND(F83*E83,0)</f>
        <v>7717500</v>
      </c>
      <c r="H83" s="128">
        <v>367500</v>
      </c>
      <c r="I83" s="123">
        <f t="shared" si="33"/>
        <v>7717500</v>
      </c>
      <c r="J83" s="124" t="str">
        <f t="shared" si="1"/>
        <v>OK</v>
      </c>
      <c r="K83" s="128">
        <v>367500</v>
      </c>
      <c r="L83" s="123">
        <f t="shared" si="34"/>
        <v>7717500</v>
      </c>
      <c r="M83" s="124" t="str">
        <f t="shared" si="3"/>
        <v>OK</v>
      </c>
      <c r="N83" s="4"/>
      <c r="O83" s="4"/>
      <c r="P83" s="4"/>
      <c r="Q83" s="4"/>
      <c r="R83" s="4"/>
      <c r="S83" s="4"/>
      <c r="T83" s="4"/>
      <c r="U83" s="4"/>
      <c r="V83" s="4"/>
      <c r="W83" s="4"/>
      <c r="X83" s="4"/>
      <c r="Y83" s="4"/>
      <c r="Z83" s="4"/>
    </row>
    <row r="84" spans="1:26" ht="12.75" customHeight="1" x14ac:dyDescent="0.2">
      <c r="A84" s="125" t="s">
        <v>250</v>
      </c>
      <c r="B84" s="125"/>
      <c r="C84" s="126" t="s">
        <v>251</v>
      </c>
      <c r="D84" s="125" t="s">
        <v>89</v>
      </c>
      <c r="E84" s="127">
        <v>49</v>
      </c>
      <c r="F84" s="128">
        <v>367500</v>
      </c>
      <c r="G84" s="128">
        <f t="shared" si="35"/>
        <v>18007500</v>
      </c>
      <c r="H84" s="128">
        <v>367500</v>
      </c>
      <c r="I84" s="123">
        <f t="shared" si="33"/>
        <v>18007500</v>
      </c>
      <c r="J84" s="124" t="str">
        <f t="shared" si="1"/>
        <v>OK</v>
      </c>
      <c r="K84" s="128">
        <v>367500</v>
      </c>
      <c r="L84" s="123">
        <f t="shared" si="34"/>
        <v>18007500</v>
      </c>
      <c r="M84" s="124" t="str">
        <f t="shared" si="3"/>
        <v>OK</v>
      </c>
      <c r="N84" s="4"/>
      <c r="O84" s="4"/>
      <c r="P84" s="4"/>
      <c r="Q84" s="4"/>
      <c r="R84" s="4"/>
      <c r="S84" s="4"/>
      <c r="T84" s="4"/>
      <c r="U84" s="4"/>
      <c r="V84" s="4"/>
      <c r="W84" s="4"/>
      <c r="X84" s="4"/>
      <c r="Y84" s="4"/>
      <c r="Z84" s="4"/>
    </row>
    <row r="85" spans="1:26" ht="12.75" customHeight="1" x14ac:dyDescent="0.2">
      <c r="A85" s="125" t="s">
        <v>252</v>
      </c>
      <c r="B85" s="125"/>
      <c r="C85" s="126" t="s">
        <v>253</v>
      </c>
      <c r="D85" s="125" t="s">
        <v>89</v>
      </c>
      <c r="E85" s="127">
        <v>33.5</v>
      </c>
      <c r="F85" s="128">
        <v>367500</v>
      </c>
      <c r="G85" s="128">
        <f t="shared" si="35"/>
        <v>12311250</v>
      </c>
      <c r="H85" s="128">
        <v>367500</v>
      </c>
      <c r="I85" s="123">
        <f t="shared" si="33"/>
        <v>12311250</v>
      </c>
      <c r="J85" s="124" t="str">
        <f t="shared" si="1"/>
        <v>OK</v>
      </c>
      <c r="K85" s="128">
        <v>367500</v>
      </c>
      <c r="L85" s="123">
        <f t="shared" si="34"/>
        <v>12311250</v>
      </c>
      <c r="M85" s="124" t="str">
        <f t="shared" si="3"/>
        <v>OK</v>
      </c>
      <c r="N85" s="4"/>
      <c r="O85" s="4"/>
      <c r="P85" s="4"/>
      <c r="Q85" s="4"/>
      <c r="R85" s="4"/>
      <c r="S85" s="4"/>
      <c r="T85" s="4"/>
      <c r="U85" s="4"/>
      <c r="V85" s="4"/>
      <c r="W85" s="4"/>
      <c r="X85" s="4"/>
      <c r="Y85" s="4"/>
      <c r="Z85" s="4"/>
    </row>
    <row r="86" spans="1:26" ht="12.75" customHeight="1" x14ac:dyDescent="0.2">
      <c r="A86" s="125" t="s">
        <v>254</v>
      </c>
      <c r="B86" s="125"/>
      <c r="C86" s="126" t="s">
        <v>255</v>
      </c>
      <c r="D86" s="125" t="s">
        <v>82</v>
      </c>
      <c r="E86" s="127">
        <v>6</v>
      </c>
      <c r="F86" s="128">
        <v>115238</v>
      </c>
      <c r="G86" s="128">
        <f t="shared" si="35"/>
        <v>691428</v>
      </c>
      <c r="H86" s="128">
        <v>115238</v>
      </c>
      <c r="I86" s="123">
        <f t="shared" si="33"/>
        <v>691428</v>
      </c>
      <c r="J86" s="124" t="str">
        <f t="shared" si="1"/>
        <v>OK</v>
      </c>
      <c r="K86" s="128">
        <v>115238</v>
      </c>
      <c r="L86" s="123">
        <f t="shared" si="34"/>
        <v>691428</v>
      </c>
      <c r="M86" s="124" t="str">
        <f t="shared" si="3"/>
        <v>OK</v>
      </c>
      <c r="N86" s="4"/>
      <c r="O86" s="4"/>
      <c r="P86" s="4"/>
      <c r="Q86" s="4"/>
      <c r="R86" s="4"/>
      <c r="S86" s="4"/>
      <c r="T86" s="4"/>
      <c r="U86" s="4"/>
      <c r="V86" s="4"/>
      <c r="W86" s="4"/>
      <c r="X86" s="4"/>
      <c r="Y86" s="4"/>
      <c r="Z86" s="4"/>
    </row>
    <row r="87" spans="1:26" ht="12.75" customHeight="1" x14ac:dyDescent="0.2">
      <c r="A87" s="125" t="s">
        <v>256</v>
      </c>
      <c r="B87" s="125"/>
      <c r="C87" s="126" t="s">
        <v>257</v>
      </c>
      <c r="D87" s="125" t="s">
        <v>82</v>
      </c>
      <c r="E87" s="127">
        <v>10</v>
      </c>
      <c r="F87" s="128">
        <v>52238</v>
      </c>
      <c r="G87" s="128">
        <f t="shared" si="35"/>
        <v>522380</v>
      </c>
      <c r="H87" s="128">
        <v>52238</v>
      </c>
      <c r="I87" s="123">
        <f t="shared" si="33"/>
        <v>522380</v>
      </c>
      <c r="J87" s="124" t="str">
        <f t="shared" si="1"/>
        <v>OK</v>
      </c>
      <c r="K87" s="128">
        <v>52238</v>
      </c>
      <c r="L87" s="123">
        <f t="shared" si="34"/>
        <v>522380</v>
      </c>
      <c r="M87" s="124" t="str">
        <f t="shared" si="3"/>
        <v>OK</v>
      </c>
      <c r="N87" s="4"/>
      <c r="O87" s="4"/>
      <c r="P87" s="4"/>
      <c r="Q87" s="4"/>
      <c r="R87" s="4"/>
      <c r="S87" s="4"/>
      <c r="T87" s="4"/>
      <c r="U87" s="4"/>
      <c r="V87" s="4"/>
      <c r="W87" s="4"/>
      <c r="X87" s="4"/>
      <c r="Y87" s="4"/>
      <c r="Z87" s="4"/>
    </row>
    <row r="88" spans="1:26" ht="12.75" customHeight="1" x14ac:dyDescent="0.2">
      <c r="A88" s="130"/>
      <c r="B88" s="130"/>
      <c r="C88" s="129" t="s">
        <v>258</v>
      </c>
      <c r="D88" s="130"/>
      <c r="E88" s="131"/>
      <c r="F88" s="132"/>
      <c r="G88" s="132">
        <f>SUM(G83:G87)</f>
        <v>39250058</v>
      </c>
      <c r="H88" s="132"/>
      <c r="I88" s="132">
        <f>SUM(I83:I87)</f>
        <v>39250058</v>
      </c>
      <c r="J88" s="124" t="str">
        <f t="shared" si="1"/>
        <v>OK</v>
      </c>
      <c r="K88" s="132"/>
      <c r="L88" s="132">
        <f>SUM(L83:L87)</f>
        <v>39250058</v>
      </c>
      <c r="M88" s="124" t="str">
        <f t="shared" si="3"/>
        <v>OK</v>
      </c>
      <c r="N88" s="4"/>
      <c r="O88" s="4"/>
      <c r="P88" s="4"/>
      <c r="Q88" s="4"/>
      <c r="R88" s="4"/>
      <c r="S88" s="4"/>
      <c r="T88" s="4"/>
      <c r="U88" s="4"/>
      <c r="V88" s="4"/>
      <c r="W88" s="4"/>
      <c r="X88" s="4"/>
      <c r="Y88" s="4"/>
      <c r="Z88" s="4"/>
    </row>
    <row r="89" spans="1:26" ht="12.75" customHeight="1" x14ac:dyDescent="0.2">
      <c r="A89" s="119" t="s">
        <v>259</v>
      </c>
      <c r="B89" s="119"/>
      <c r="C89" s="120" t="s">
        <v>260</v>
      </c>
      <c r="D89" s="121"/>
      <c r="E89" s="133"/>
      <c r="F89" s="121"/>
      <c r="G89" s="122"/>
      <c r="H89" s="121"/>
      <c r="I89" s="123">
        <f t="shared" ref="I89:I93" si="36">ROUND($E89*H89,0)</f>
        <v>0</v>
      </c>
      <c r="J89" s="124" t="str">
        <f t="shared" si="1"/>
        <v>OK</v>
      </c>
      <c r="K89" s="121"/>
      <c r="L89" s="123">
        <f t="shared" ref="L89:L93" si="37">ROUND($E89*K89,0)</f>
        <v>0</v>
      </c>
      <c r="M89" s="124" t="str">
        <f t="shared" si="3"/>
        <v>OK</v>
      </c>
      <c r="N89" s="4"/>
      <c r="O89" s="4"/>
      <c r="P89" s="4"/>
      <c r="Q89" s="4"/>
      <c r="R89" s="4"/>
      <c r="S89" s="4"/>
      <c r="T89" s="4"/>
      <c r="U89" s="4"/>
      <c r="V89" s="4"/>
      <c r="W89" s="4"/>
      <c r="X89" s="4"/>
      <c r="Y89" s="4"/>
      <c r="Z89" s="4"/>
    </row>
    <row r="90" spans="1:26" ht="12.75" customHeight="1" x14ac:dyDescent="0.2">
      <c r="A90" s="125" t="s">
        <v>261</v>
      </c>
      <c r="B90" s="125" t="s">
        <v>262</v>
      </c>
      <c r="C90" s="126" t="s">
        <v>263</v>
      </c>
      <c r="D90" s="125" t="s">
        <v>89</v>
      </c>
      <c r="E90" s="127">
        <v>142</v>
      </c>
      <c r="F90" s="128">
        <v>58503</v>
      </c>
      <c r="G90" s="128">
        <f t="shared" ref="G90:G93" si="38">+ROUND(F90*E90,0)</f>
        <v>8307426</v>
      </c>
      <c r="H90" s="128">
        <v>58503</v>
      </c>
      <c r="I90" s="123">
        <f t="shared" si="36"/>
        <v>8307426</v>
      </c>
      <c r="J90" s="124" t="str">
        <f t="shared" si="1"/>
        <v>OK</v>
      </c>
      <c r="K90" s="128">
        <v>58503</v>
      </c>
      <c r="L90" s="123">
        <f t="shared" si="37"/>
        <v>8307426</v>
      </c>
      <c r="M90" s="124" t="str">
        <f t="shared" si="3"/>
        <v>OK</v>
      </c>
      <c r="N90" s="4"/>
      <c r="O90" s="4"/>
      <c r="P90" s="4"/>
      <c r="Q90" s="4"/>
      <c r="R90" s="4"/>
      <c r="S90" s="4"/>
      <c r="T90" s="4"/>
      <c r="U90" s="4"/>
      <c r="V90" s="4"/>
      <c r="W90" s="4"/>
      <c r="X90" s="4"/>
      <c r="Y90" s="4"/>
      <c r="Z90" s="4"/>
    </row>
    <row r="91" spans="1:26" ht="12.75" customHeight="1" x14ac:dyDescent="0.2">
      <c r="A91" s="125" t="s">
        <v>264</v>
      </c>
      <c r="B91" s="125"/>
      <c r="C91" s="126" t="s">
        <v>265</v>
      </c>
      <c r="D91" s="125" t="s">
        <v>105</v>
      </c>
      <c r="E91" s="127">
        <v>48</v>
      </c>
      <c r="F91" s="128">
        <v>34989</v>
      </c>
      <c r="G91" s="128">
        <f t="shared" si="38"/>
        <v>1679472</v>
      </c>
      <c r="H91" s="128">
        <v>34989</v>
      </c>
      <c r="I91" s="123">
        <f t="shared" si="36"/>
        <v>1679472</v>
      </c>
      <c r="J91" s="124" t="str">
        <f t="shared" si="1"/>
        <v>OK</v>
      </c>
      <c r="K91" s="128">
        <v>34989</v>
      </c>
      <c r="L91" s="123">
        <f t="shared" si="37"/>
        <v>1679472</v>
      </c>
      <c r="M91" s="124" t="str">
        <f t="shared" si="3"/>
        <v>OK</v>
      </c>
      <c r="N91" s="4"/>
      <c r="O91" s="4"/>
      <c r="P91" s="4"/>
      <c r="Q91" s="4"/>
      <c r="R91" s="4"/>
      <c r="S91" s="4"/>
      <c r="T91" s="4"/>
      <c r="U91" s="4"/>
      <c r="V91" s="4"/>
      <c r="W91" s="4"/>
      <c r="X91" s="4"/>
      <c r="Y91" s="4"/>
      <c r="Z91" s="4"/>
    </row>
    <row r="92" spans="1:26" ht="12.75" customHeight="1" x14ac:dyDescent="0.2">
      <c r="A92" s="125" t="s">
        <v>266</v>
      </c>
      <c r="B92" s="125"/>
      <c r="C92" s="126" t="s">
        <v>267</v>
      </c>
      <c r="D92" s="125" t="s">
        <v>105</v>
      </c>
      <c r="E92" s="127">
        <v>48</v>
      </c>
      <c r="F92" s="128">
        <v>59388</v>
      </c>
      <c r="G92" s="128">
        <f t="shared" si="38"/>
        <v>2850624</v>
      </c>
      <c r="H92" s="128">
        <v>59388</v>
      </c>
      <c r="I92" s="123">
        <f t="shared" si="36"/>
        <v>2850624</v>
      </c>
      <c r="J92" s="124" t="str">
        <f t="shared" si="1"/>
        <v>OK</v>
      </c>
      <c r="K92" s="128">
        <v>59388</v>
      </c>
      <c r="L92" s="123">
        <f t="shared" si="37"/>
        <v>2850624</v>
      </c>
      <c r="M92" s="124" t="str">
        <f t="shared" si="3"/>
        <v>OK</v>
      </c>
      <c r="N92" s="4"/>
      <c r="O92" s="4"/>
      <c r="P92" s="4"/>
      <c r="Q92" s="4"/>
      <c r="R92" s="4"/>
      <c r="S92" s="4"/>
      <c r="T92" s="4"/>
      <c r="U92" s="4"/>
      <c r="V92" s="4"/>
      <c r="W92" s="4"/>
      <c r="X92" s="4"/>
      <c r="Y92" s="4"/>
      <c r="Z92" s="4"/>
    </row>
    <row r="93" spans="1:26" ht="12.75" customHeight="1" x14ac:dyDescent="0.2">
      <c r="A93" s="125" t="s">
        <v>268</v>
      </c>
      <c r="B93" s="125"/>
      <c r="C93" s="126" t="s">
        <v>269</v>
      </c>
      <c r="D93" s="125" t="s">
        <v>270</v>
      </c>
      <c r="E93" s="127">
        <v>1</v>
      </c>
      <c r="F93" s="128">
        <v>519750</v>
      </c>
      <c r="G93" s="128">
        <f t="shared" si="38"/>
        <v>519750</v>
      </c>
      <c r="H93" s="128">
        <v>519750</v>
      </c>
      <c r="I93" s="123">
        <f t="shared" si="36"/>
        <v>519750</v>
      </c>
      <c r="J93" s="124" t="str">
        <f t="shared" si="1"/>
        <v>OK</v>
      </c>
      <c r="K93" s="128">
        <v>519750</v>
      </c>
      <c r="L93" s="123">
        <f t="shared" si="37"/>
        <v>519750</v>
      </c>
      <c r="M93" s="124" t="str">
        <f t="shared" si="3"/>
        <v>OK</v>
      </c>
      <c r="N93" s="4"/>
      <c r="O93" s="4"/>
      <c r="P93" s="4"/>
      <c r="Q93" s="4"/>
      <c r="R93" s="4"/>
      <c r="S93" s="4"/>
      <c r="T93" s="4"/>
      <c r="U93" s="4"/>
      <c r="V93" s="4"/>
      <c r="W93" s="4"/>
      <c r="X93" s="4"/>
      <c r="Y93" s="4"/>
      <c r="Z93" s="4"/>
    </row>
    <row r="94" spans="1:26" ht="12.75" customHeight="1" x14ac:dyDescent="0.2">
      <c r="A94" s="130"/>
      <c r="B94" s="130"/>
      <c r="C94" s="129" t="s">
        <v>271</v>
      </c>
      <c r="D94" s="130"/>
      <c r="E94" s="131"/>
      <c r="F94" s="132"/>
      <c r="G94" s="132">
        <f>SUM(G90:G93)</f>
        <v>13357272</v>
      </c>
      <c r="H94" s="123"/>
      <c r="I94" s="132">
        <f>SUM(I90:I93)</f>
        <v>13357272</v>
      </c>
      <c r="J94" s="124" t="str">
        <f t="shared" si="1"/>
        <v>OK</v>
      </c>
      <c r="K94" s="123"/>
      <c r="L94" s="132">
        <f>SUM(L90:L93)</f>
        <v>13357272</v>
      </c>
      <c r="M94" s="124" t="str">
        <f t="shared" si="3"/>
        <v>OK</v>
      </c>
      <c r="N94" s="4"/>
      <c r="O94" s="4"/>
      <c r="P94" s="4"/>
      <c r="Q94" s="4"/>
      <c r="R94" s="4"/>
      <c r="S94" s="4"/>
      <c r="T94" s="4"/>
      <c r="U94" s="4"/>
      <c r="V94" s="4"/>
      <c r="W94" s="4"/>
      <c r="X94" s="4"/>
      <c r="Y94" s="4"/>
      <c r="Z94" s="4"/>
    </row>
    <row r="95" spans="1:26" ht="12.75" customHeight="1" x14ac:dyDescent="0.2">
      <c r="A95" s="119" t="s">
        <v>272</v>
      </c>
      <c r="B95" s="119"/>
      <c r="C95" s="120" t="s">
        <v>273</v>
      </c>
      <c r="D95" s="121"/>
      <c r="E95" s="133"/>
      <c r="F95" s="121"/>
      <c r="G95" s="122"/>
      <c r="H95" s="121"/>
      <c r="I95" s="123">
        <f t="shared" ref="I95:I119" si="39">ROUND($E95*H95,0)</f>
        <v>0</v>
      </c>
      <c r="J95" s="124" t="str">
        <f t="shared" si="1"/>
        <v>OK</v>
      </c>
      <c r="K95" s="121"/>
      <c r="L95" s="123">
        <f t="shared" ref="L95:L119" si="40">ROUND($E95*K95,0)</f>
        <v>0</v>
      </c>
      <c r="M95" s="124" t="str">
        <f t="shared" si="3"/>
        <v>OK</v>
      </c>
      <c r="N95" s="4"/>
      <c r="O95" s="4"/>
      <c r="P95" s="4"/>
      <c r="Q95" s="4"/>
      <c r="R95" s="4"/>
      <c r="S95" s="4"/>
      <c r="T95" s="4"/>
      <c r="U95" s="4"/>
      <c r="V95" s="4"/>
      <c r="W95" s="4"/>
      <c r="X95" s="4"/>
      <c r="Y95" s="4"/>
      <c r="Z95" s="4"/>
    </row>
    <row r="96" spans="1:26" ht="12.75" customHeight="1" x14ac:dyDescent="0.2">
      <c r="A96" s="137">
        <v>14.1</v>
      </c>
      <c r="B96" s="137"/>
      <c r="C96" s="138" t="s">
        <v>274</v>
      </c>
      <c r="D96" s="139"/>
      <c r="E96" s="140"/>
      <c r="F96" s="139"/>
      <c r="G96" s="141"/>
      <c r="H96" s="139"/>
      <c r="I96" s="123">
        <f t="shared" si="39"/>
        <v>0</v>
      </c>
      <c r="J96" s="124" t="str">
        <f t="shared" si="1"/>
        <v>OK</v>
      </c>
      <c r="K96" s="139"/>
      <c r="L96" s="123">
        <f t="shared" si="40"/>
        <v>0</v>
      </c>
      <c r="M96" s="124" t="str">
        <f t="shared" si="3"/>
        <v>OK</v>
      </c>
      <c r="N96" s="4"/>
      <c r="O96" s="4"/>
      <c r="P96" s="4"/>
      <c r="Q96" s="4"/>
      <c r="R96" s="4"/>
      <c r="S96" s="4"/>
      <c r="T96" s="4"/>
      <c r="U96" s="4"/>
      <c r="V96" s="4"/>
      <c r="W96" s="4"/>
      <c r="X96" s="4"/>
      <c r="Y96" s="4"/>
      <c r="Z96" s="4"/>
    </row>
    <row r="97" spans="1:26" ht="12.75" customHeight="1" x14ac:dyDescent="0.2">
      <c r="A97" s="125" t="s">
        <v>275</v>
      </c>
      <c r="B97" s="125"/>
      <c r="C97" s="126" t="s">
        <v>276</v>
      </c>
      <c r="D97" s="125" t="s">
        <v>105</v>
      </c>
      <c r="E97" s="127">
        <v>80</v>
      </c>
      <c r="F97" s="128">
        <v>272036</v>
      </c>
      <c r="G97" s="128">
        <f t="shared" ref="G97:G119" si="41">+ROUND(F97*E97,0)</f>
        <v>21762880</v>
      </c>
      <c r="H97" s="128">
        <v>272036</v>
      </c>
      <c r="I97" s="123">
        <f t="shared" si="39"/>
        <v>21762880</v>
      </c>
      <c r="J97" s="124" t="str">
        <f t="shared" si="1"/>
        <v>OK</v>
      </c>
      <c r="K97" s="128">
        <v>272036</v>
      </c>
      <c r="L97" s="123">
        <f t="shared" si="40"/>
        <v>21762880</v>
      </c>
      <c r="M97" s="124" t="str">
        <f t="shared" si="3"/>
        <v>OK</v>
      </c>
      <c r="N97" s="4"/>
      <c r="O97" s="4"/>
      <c r="P97" s="4"/>
      <c r="Q97" s="4"/>
      <c r="R97" s="4"/>
      <c r="S97" s="4"/>
      <c r="T97" s="4"/>
      <c r="U97" s="4"/>
      <c r="V97" s="4"/>
      <c r="W97" s="4"/>
      <c r="X97" s="4"/>
      <c r="Y97" s="4"/>
      <c r="Z97" s="4"/>
    </row>
    <row r="98" spans="1:26" ht="12.75" customHeight="1" x14ac:dyDescent="0.2">
      <c r="A98" s="125" t="s">
        <v>277</v>
      </c>
      <c r="B98" s="125"/>
      <c r="C98" s="126" t="s">
        <v>278</v>
      </c>
      <c r="D98" s="125" t="s">
        <v>82</v>
      </c>
      <c r="E98" s="127">
        <v>1</v>
      </c>
      <c r="F98" s="128">
        <v>209266</v>
      </c>
      <c r="G98" s="128">
        <f t="shared" si="41"/>
        <v>209266</v>
      </c>
      <c r="H98" s="128">
        <v>209266</v>
      </c>
      <c r="I98" s="123">
        <f t="shared" si="39"/>
        <v>209266</v>
      </c>
      <c r="J98" s="124" t="str">
        <f t="shared" si="1"/>
        <v>OK</v>
      </c>
      <c r="K98" s="128">
        <v>209266</v>
      </c>
      <c r="L98" s="123">
        <f t="shared" si="40"/>
        <v>209266</v>
      </c>
      <c r="M98" s="124" t="str">
        <f t="shared" si="3"/>
        <v>OK</v>
      </c>
      <c r="N98" s="4"/>
      <c r="O98" s="4"/>
      <c r="P98" s="4"/>
      <c r="Q98" s="4"/>
      <c r="R98" s="4"/>
      <c r="S98" s="4"/>
      <c r="T98" s="4"/>
      <c r="U98" s="4"/>
      <c r="V98" s="4"/>
      <c r="W98" s="4"/>
      <c r="X98" s="4"/>
      <c r="Y98" s="4"/>
      <c r="Z98" s="4"/>
    </row>
    <row r="99" spans="1:26" ht="12.75" customHeight="1" x14ac:dyDescent="0.2">
      <c r="A99" s="125" t="s">
        <v>279</v>
      </c>
      <c r="B99" s="125"/>
      <c r="C99" s="126" t="s">
        <v>280</v>
      </c>
      <c r="D99" s="125" t="s">
        <v>82</v>
      </c>
      <c r="E99" s="127">
        <v>1</v>
      </c>
      <c r="F99" s="128">
        <v>8273570</v>
      </c>
      <c r="G99" s="128">
        <f t="shared" si="41"/>
        <v>8273570</v>
      </c>
      <c r="H99" s="128">
        <v>8273570</v>
      </c>
      <c r="I99" s="123">
        <f t="shared" si="39"/>
        <v>8273570</v>
      </c>
      <c r="J99" s="124" t="str">
        <f t="shared" si="1"/>
        <v>OK</v>
      </c>
      <c r="K99" s="128">
        <v>8273570</v>
      </c>
      <c r="L99" s="123">
        <f t="shared" si="40"/>
        <v>8273570</v>
      </c>
      <c r="M99" s="124" t="str">
        <f t="shared" si="3"/>
        <v>OK</v>
      </c>
      <c r="N99" s="4"/>
      <c r="O99" s="4"/>
      <c r="P99" s="4"/>
      <c r="Q99" s="4"/>
      <c r="R99" s="4"/>
      <c r="S99" s="4"/>
      <c r="T99" s="4"/>
      <c r="U99" s="4"/>
      <c r="V99" s="4"/>
      <c r="W99" s="4"/>
      <c r="X99" s="4"/>
      <c r="Y99" s="4"/>
      <c r="Z99" s="4"/>
    </row>
    <row r="100" spans="1:26" ht="12.75" customHeight="1" x14ac:dyDescent="0.2">
      <c r="A100" s="125" t="s">
        <v>281</v>
      </c>
      <c r="B100" s="125"/>
      <c r="C100" s="126" t="s">
        <v>282</v>
      </c>
      <c r="D100" s="125" t="s">
        <v>82</v>
      </c>
      <c r="E100" s="127">
        <v>1</v>
      </c>
      <c r="F100" s="128">
        <v>304766</v>
      </c>
      <c r="G100" s="128">
        <f t="shared" si="41"/>
        <v>304766</v>
      </c>
      <c r="H100" s="128">
        <v>304766</v>
      </c>
      <c r="I100" s="123">
        <f t="shared" si="39"/>
        <v>304766</v>
      </c>
      <c r="J100" s="124" t="str">
        <f t="shared" si="1"/>
        <v>OK</v>
      </c>
      <c r="K100" s="128">
        <v>304766</v>
      </c>
      <c r="L100" s="123">
        <f t="shared" si="40"/>
        <v>304766</v>
      </c>
      <c r="M100" s="124" t="str">
        <f t="shared" si="3"/>
        <v>OK</v>
      </c>
      <c r="N100" s="4"/>
      <c r="O100" s="4"/>
      <c r="P100" s="4"/>
      <c r="Q100" s="4"/>
      <c r="R100" s="4"/>
      <c r="S100" s="4"/>
      <c r="T100" s="4"/>
      <c r="U100" s="4"/>
      <c r="V100" s="4"/>
      <c r="W100" s="4"/>
      <c r="X100" s="4"/>
      <c r="Y100" s="4"/>
      <c r="Z100" s="4"/>
    </row>
    <row r="101" spans="1:26" ht="12.75" customHeight="1" x14ac:dyDescent="0.2">
      <c r="A101" s="125" t="s">
        <v>283</v>
      </c>
      <c r="B101" s="125"/>
      <c r="C101" s="126" t="s">
        <v>284</v>
      </c>
      <c r="D101" s="125" t="s">
        <v>82</v>
      </c>
      <c r="E101" s="127">
        <v>2</v>
      </c>
      <c r="F101" s="128">
        <v>415066</v>
      </c>
      <c r="G101" s="128">
        <f t="shared" si="41"/>
        <v>830132</v>
      </c>
      <c r="H101" s="128">
        <v>415066</v>
      </c>
      <c r="I101" s="123">
        <f t="shared" si="39"/>
        <v>830132</v>
      </c>
      <c r="J101" s="124" t="str">
        <f t="shared" si="1"/>
        <v>OK</v>
      </c>
      <c r="K101" s="128">
        <v>415066</v>
      </c>
      <c r="L101" s="123">
        <f t="shared" si="40"/>
        <v>830132</v>
      </c>
      <c r="M101" s="124" t="str">
        <f t="shared" si="3"/>
        <v>OK</v>
      </c>
      <c r="N101" s="4"/>
      <c r="O101" s="4"/>
      <c r="P101" s="4"/>
      <c r="Q101" s="4"/>
      <c r="R101" s="4"/>
      <c r="S101" s="4"/>
      <c r="T101" s="4"/>
      <c r="U101" s="4"/>
      <c r="V101" s="4"/>
      <c r="W101" s="4"/>
      <c r="X101" s="4"/>
      <c r="Y101" s="4"/>
      <c r="Z101" s="4"/>
    </row>
    <row r="102" spans="1:26" ht="12.75" customHeight="1" x14ac:dyDescent="0.2">
      <c r="A102" s="125" t="s">
        <v>285</v>
      </c>
      <c r="B102" s="125"/>
      <c r="C102" s="126" t="s">
        <v>286</v>
      </c>
      <c r="D102" s="125" t="s">
        <v>82</v>
      </c>
      <c r="E102" s="127">
        <v>2</v>
      </c>
      <c r="F102" s="128">
        <v>288366</v>
      </c>
      <c r="G102" s="128">
        <f t="shared" si="41"/>
        <v>576732</v>
      </c>
      <c r="H102" s="128">
        <v>288366</v>
      </c>
      <c r="I102" s="123">
        <f t="shared" si="39"/>
        <v>576732</v>
      </c>
      <c r="J102" s="124" t="str">
        <f t="shared" si="1"/>
        <v>OK</v>
      </c>
      <c r="K102" s="128">
        <v>288366</v>
      </c>
      <c r="L102" s="123">
        <f t="shared" si="40"/>
        <v>576732</v>
      </c>
      <c r="M102" s="124" t="str">
        <f t="shared" si="3"/>
        <v>OK</v>
      </c>
      <c r="N102" s="4"/>
      <c r="O102" s="4"/>
      <c r="P102" s="4"/>
      <c r="Q102" s="4"/>
      <c r="R102" s="4"/>
      <c r="S102" s="4"/>
      <c r="T102" s="4"/>
      <c r="U102" s="4"/>
      <c r="V102" s="4"/>
      <c r="W102" s="4"/>
      <c r="X102" s="4"/>
      <c r="Y102" s="4"/>
      <c r="Z102" s="4"/>
    </row>
    <row r="103" spans="1:26" ht="12.75" customHeight="1" x14ac:dyDescent="0.2">
      <c r="A103" s="125" t="s">
        <v>287</v>
      </c>
      <c r="B103" s="125"/>
      <c r="C103" s="126" t="s">
        <v>288</v>
      </c>
      <c r="D103" s="125" t="s">
        <v>82</v>
      </c>
      <c r="E103" s="127">
        <v>1</v>
      </c>
      <c r="F103" s="128">
        <v>385366</v>
      </c>
      <c r="G103" s="128">
        <f t="shared" si="41"/>
        <v>385366</v>
      </c>
      <c r="H103" s="128">
        <v>385366</v>
      </c>
      <c r="I103" s="123">
        <f t="shared" si="39"/>
        <v>385366</v>
      </c>
      <c r="J103" s="124" t="str">
        <f t="shared" si="1"/>
        <v>OK</v>
      </c>
      <c r="K103" s="128">
        <v>385366</v>
      </c>
      <c r="L103" s="123">
        <f t="shared" si="40"/>
        <v>385366</v>
      </c>
      <c r="M103" s="124" t="str">
        <f t="shared" si="3"/>
        <v>OK</v>
      </c>
      <c r="N103" s="4"/>
      <c r="O103" s="4"/>
      <c r="P103" s="4"/>
      <c r="Q103" s="4"/>
      <c r="R103" s="4"/>
      <c r="S103" s="4"/>
      <c r="T103" s="4"/>
      <c r="U103" s="4"/>
      <c r="V103" s="4"/>
      <c r="W103" s="4"/>
      <c r="X103" s="4"/>
      <c r="Y103" s="4"/>
      <c r="Z103" s="4"/>
    </row>
    <row r="104" spans="1:26" ht="12.75" customHeight="1" x14ac:dyDescent="0.2">
      <c r="A104" s="125" t="s">
        <v>289</v>
      </c>
      <c r="B104" s="125"/>
      <c r="C104" s="126" t="s">
        <v>290</v>
      </c>
      <c r="D104" s="125" t="s">
        <v>82</v>
      </c>
      <c r="E104" s="127">
        <v>1</v>
      </c>
      <c r="F104" s="128">
        <v>119410</v>
      </c>
      <c r="G104" s="128">
        <f t="shared" si="41"/>
        <v>119410</v>
      </c>
      <c r="H104" s="128">
        <v>119410</v>
      </c>
      <c r="I104" s="123">
        <f t="shared" si="39"/>
        <v>119410</v>
      </c>
      <c r="J104" s="124" t="str">
        <f t="shared" si="1"/>
        <v>OK</v>
      </c>
      <c r="K104" s="128">
        <v>119410</v>
      </c>
      <c r="L104" s="123">
        <f t="shared" si="40"/>
        <v>119410</v>
      </c>
      <c r="M104" s="124" t="str">
        <f t="shared" si="3"/>
        <v>OK</v>
      </c>
      <c r="N104" s="4"/>
      <c r="O104" s="4"/>
      <c r="P104" s="4"/>
      <c r="Q104" s="4"/>
      <c r="R104" s="4"/>
      <c r="S104" s="4"/>
      <c r="T104" s="4"/>
      <c r="U104" s="4"/>
      <c r="V104" s="4"/>
      <c r="W104" s="4"/>
      <c r="X104" s="4"/>
      <c r="Y104" s="4"/>
      <c r="Z104" s="4"/>
    </row>
    <row r="105" spans="1:26" ht="12.75" customHeight="1" x14ac:dyDescent="0.2">
      <c r="A105" s="142" t="s">
        <v>291</v>
      </c>
      <c r="B105" s="143"/>
      <c r="C105" s="126" t="s">
        <v>292</v>
      </c>
      <c r="D105" s="134" t="s">
        <v>82</v>
      </c>
      <c r="E105" s="135">
        <v>6</v>
      </c>
      <c r="F105" s="136">
        <v>91285</v>
      </c>
      <c r="G105" s="136">
        <f t="shared" si="41"/>
        <v>547710</v>
      </c>
      <c r="H105" s="136">
        <v>91285</v>
      </c>
      <c r="I105" s="123">
        <f t="shared" si="39"/>
        <v>547710</v>
      </c>
      <c r="J105" s="124" t="str">
        <f t="shared" si="1"/>
        <v>OK</v>
      </c>
      <c r="K105" s="136">
        <v>91285</v>
      </c>
      <c r="L105" s="123">
        <f t="shared" si="40"/>
        <v>547710</v>
      </c>
      <c r="M105" s="124" t="str">
        <f t="shared" si="3"/>
        <v>OK</v>
      </c>
      <c r="N105" s="4"/>
      <c r="O105" s="4"/>
      <c r="P105" s="4"/>
      <c r="Q105" s="4"/>
      <c r="R105" s="4"/>
      <c r="S105" s="4"/>
      <c r="T105" s="4"/>
      <c r="U105" s="4"/>
      <c r="V105" s="4"/>
      <c r="W105" s="4"/>
      <c r="X105" s="4"/>
      <c r="Y105" s="4"/>
      <c r="Z105" s="4"/>
    </row>
    <row r="106" spans="1:26" ht="12.75" customHeight="1" x14ac:dyDescent="0.2">
      <c r="A106" s="134" t="s">
        <v>293</v>
      </c>
      <c r="B106" s="144"/>
      <c r="C106" s="126" t="s">
        <v>294</v>
      </c>
      <c r="D106" s="134" t="s">
        <v>82</v>
      </c>
      <c r="E106" s="135">
        <v>12</v>
      </c>
      <c r="F106" s="136">
        <v>35406</v>
      </c>
      <c r="G106" s="136">
        <f t="shared" si="41"/>
        <v>424872</v>
      </c>
      <c r="H106" s="136">
        <v>35406</v>
      </c>
      <c r="I106" s="123">
        <f t="shared" si="39"/>
        <v>424872</v>
      </c>
      <c r="J106" s="124" t="str">
        <f t="shared" si="1"/>
        <v>OK</v>
      </c>
      <c r="K106" s="136">
        <v>35406</v>
      </c>
      <c r="L106" s="123">
        <f t="shared" si="40"/>
        <v>424872</v>
      </c>
      <c r="M106" s="124" t="str">
        <f t="shared" si="3"/>
        <v>OK</v>
      </c>
      <c r="N106" s="4"/>
      <c r="O106" s="4"/>
      <c r="P106" s="4"/>
      <c r="Q106" s="4"/>
      <c r="R106" s="4"/>
      <c r="S106" s="4"/>
      <c r="T106" s="4"/>
      <c r="U106" s="4"/>
      <c r="V106" s="4"/>
      <c r="W106" s="4"/>
      <c r="X106" s="4"/>
      <c r="Y106" s="4"/>
      <c r="Z106" s="4"/>
    </row>
    <row r="107" spans="1:26" ht="12.75" customHeight="1" x14ac:dyDescent="0.2">
      <c r="A107" s="134" t="s">
        <v>295</v>
      </c>
      <c r="B107" s="144"/>
      <c r="C107" s="126" t="s">
        <v>296</v>
      </c>
      <c r="D107" s="134" t="s">
        <v>82</v>
      </c>
      <c r="E107" s="135">
        <v>53</v>
      </c>
      <c r="F107" s="136">
        <v>21880</v>
      </c>
      <c r="G107" s="136">
        <f t="shared" si="41"/>
        <v>1159640</v>
      </c>
      <c r="H107" s="136">
        <v>21880</v>
      </c>
      <c r="I107" s="123">
        <f t="shared" si="39"/>
        <v>1159640</v>
      </c>
      <c r="J107" s="124" t="str">
        <f t="shared" si="1"/>
        <v>OK</v>
      </c>
      <c r="K107" s="136">
        <v>21880</v>
      </c>
      <c r="L107" s="123">
        <f t="shared" si="40"/>
        <v>1159640</v>
      </c>
      <c r="M107" s="124" t="str">
        <f t="shared" si="3"/>
        <v>OK</v>
      </c>
      <c r="N107" s="4"/>
      <c r="O107" s="4"/>
      <c r="P107" s="4"/>
      <c r="Q107" s="4"/>
      <c r="R107" s="4"/>
      <c r="S107" s="4"/>
      <c r="T107" s="4"/>
      <c r="U107" s="4"/>
      <c r="V107" s="4"/>
      <c r="W107" s="4"/>
      <c r="X107" s="4"/>
      <c r="Y107" s="4"/>
      <c r="Z107" s="4"/>
    </row>
    <row r="108" spans="1:26" ht="12.75" customHeight="1" x14ac:dyDescent="0.2">
      <c r="A108" s="142" t="s">
        <v>297</v>
      </c>
      <c r="B108" s="143"/>
      <c r="C108" s="126" t="s">
        <v>298</v>
      </c>
      <c r="D108" s="142" t="s">
        <v>82</v>
      </c>
      <c r="E108" s="145">
        <v>1</v>
      </c>
      <c r="F108" s="146">
        <v>521220</v>
      </c>
      <c r="G108" s="146">
        <f t="shared" si="41"/>
        <v>521220</v>
      </c>
      <c r="H108" s="146">
        <v>521220</v>
      </c>
      <c r="I108" s="123">
        <f t="shared" si="39"/>
        <v>521220</v>
      </c>
      <c r="J108" s="124" t="str">
        <f t="shared" si="1"/>
        <v>OK</v>
      </c>
      <c r="K108" s="146">
        <v>521220</v>
      </c>
      <c r="L108" s="123">
        <f t="shared" si="40"/>
        <v>521220</v>
      </c>
      <c r="M108" s="124" t="str">
        <f t="shared" si="3"/>
        <v>OK</v>
      </c>
      <c r="N108" s="4"/>
      <c r="O108" s="4"/>
      <c r="P108" s="4"/>
      <c r="Q108" s="4"/>
      <c r="R108" s="4"/>
      <c r="S108" s="4"/>
      <c r="T108" s="4"/>
      <c r="U108" s="4"/>
      <c r="V108" s="4"/>
      <c r="W108" s="4"/>
      <c r="X108" s="4"/>
      <c r="Y108" s="4"/>
      <c r="Z108" s="4"/>
    </row>
    <row r="109" spans="1:26" ht="12.75" customHeight="1" x14ac:dyDescent="0.2">
      <c r="A109" s="125" t="s">
        <v>299</v>
      </c>
      <c r="B109" s="125"/>
      <c r="C109" s="126" t="s">
        <v>300</v>
      </c>
      <c r="D109" s="125" t="s">
        <v>82</v>
      </c>
      <c r="E109" s="127">
        <v>1</v>
      </c>
      <c r="F109" s="128">
        <v>421220</v>
      </c>
      <c r="G109" s="128">
        <f t="shared" si="41"/>
        <v>421220</v>
      </c>
      <c r="H109" s="128">
        <v>421220</v>
      </c>
      <c r="I109" s="123">
        <f t="shared" si="39"/>
        <v>421220</v>
      </c>
      <c r="J109" s="124" t="str">
        <f t="shared" si="1"/>
        <v>OK</v>
      </c>
      <c r="K109" s="128">
        <v>421220</v>
      </c>
      <c r="L109" s="123">
        <f t="shared" si="40"/>
        <v>421220</v>
      </c>
      <c r="M109" s="124" t="str">
        <f t="shared" si="3"/>
        <v>OK</v>
      </c>
      <c r="N109" s="4"/>
      <c r="O109" s="4"/>
      <c r="P109" s="4"/>
      <c r="Q109" s="4"/>
      <c r="R109" s="4"/>
      <c r="S109" s="4"/>
      <c r="T109" s="4"/>
      <c r="U109" s="4"/>
      <c r="V109" s="4"/>
      <c r="W109" s="4"/>
      <c r="X109" s="4"/>
      <c r="Y109" s="4"/>
      <c r="Z109" s="4"/>
    </row>
    <row r="110" spans="1:26" ht="12.75" customHeight="1" x14ac:dyDescent="0.2">
      <c r="A110" s="142" t="s">
        <v>301</v>
      </c>
      <c r="B110" s="143"/>
      <c r="C110" s="126" t="s">
        <v>302</v>
      </c>
      <c r="D110" s="142" t="s">
        <v>105</v>
      </c>
      <c r="E110" s="145">
        <v>4</v>
      </c>
      <c r="F110" s="146">
        <v>58315</v>
      </c>
      <c r="G110" s="146">
        <f t="shared" si="41"/>
        <v>233260</v>
      </c>
      <c r="H110" s="146">
        <v>58315</v>
      </c>
      <c r="I110" s="123">
        <f t="shared" si="39"/>
        <v>233260</v>
      </c>
      <c r="J110" s="124" t="str">
        <f t="shared" si="1"/>
        <v>OK</v>
      </c>
      <c r="K110" s="146">
        <v>58315</v>
      </c>
      <c r="L110" s="123">
        <f t="shared" si="40"/>
        <v>233260</v>
      </c>
      <c r="M110" s="124" t="str">
        <f t="shared" si="3"/>
        <v>OK</v>
      </c>
      <c r="N110" s="4"/>
      <c r="O110" s="4"/>
      <c r="P110" s="4"/>
      <c r="Q110" s="4"/>
      <c r="R110" s="4"/>
      <c r="S110" s="4"/>
      <c r="T110" s="4"/>
      <c r="U110" s="4"/>
      <c r="V110" s="4"/>
      <c r="W110" s="4"/>
      <c r="X110" s="4"/>
      <c r="Y110" s="4"/>
      <c r="Z110" s="4"/>
    </row>
    <row r="111" spans="1:26" ht="12.75" customHeight="1" x14ac:dyDescent="0.2">
      <c r="A111" s="134" t="s">
        <v>303</v>
      </c>
      <c r="B111" s="144"/>
      <c r="C111" s="126" t="s">
        <v>304</v>
      </c>
      <c r="D111" s="134" t="s">
        <v>105</v>
      </c>
      <c r="E111" s="135">
        <v>4</v>
      </c>
      <c r="F111" s="136">
        <v>52825</v>
      </c>
      <c r="G111" s="136">
        <f t="shared" si="41"/>
        <v>211300</v>
      </c>
      <c r="H111" s="136">
        <v>52825</v>
      </c>
      <c r="I111" s="123">
        <f t="shared" si="39"/>
        <v>211300</v>
      </c>
      <c r="J111" s="124" t="str">
        <f t="shared" si="1"/>
        <v>OK</v>
      </c>
      <c r="K111" s="136">
        <v>52825</v>
      </c>
      <c r="L111" s="123">
        <f t="shared" si="40"/>
        <v>211300</v>
      </c>
      <c r="M111" s="124" t="str">
        <f t="shared" si="3"/>
        <v>OK</v>
      </c>
      <c r="N111" s="4"/>
      <c r="O111" s="4"/>
      <c r="P111" s="4"/>
      <c r="Q111" s="4"/>
      <c r="R111" s="4"/>
      <c r="S111" s="4"/>
      <c r="T111" s="4"/>
      <c r="U111" s="4"/>
      <c r="V111" s="4"/>
      <c r="W111" s="4"/>
      <c r="X111" s="4"/>
      <c r="Y111" s="4"/>
      <c r="Z111" s="4"/>
    </row>
    <row r="112" spans="1:26" ht="12.75" customHeight="1" x14ac:dyDescent="0.2">
      <c r="A112" s="134" t="s">
        <v>305</v>
      </c>
      <c r="B112" s="144"/>
      <c r="C112" s="126" t="s">
        <v>306</v>
      </c>
      <c r="D112" s="134" t="s">
        <v>105</v>
      </c>
      <c r="E112" s="135">
        <v>12</v>
      </c>
      <c r="F112" s="136">
        <v>54731</v>
      </c>
      <c r="G112" s="136">
        <f t="shared" si="41"/>
        <v>656772</v>
      </c>
      <c r="H112" s="136">
        <v>54731</v>
      </c>
      <c r="I112" s="123">
        <f t="shared" si="39"/>
        <v>656772</v>
      </c>
      <c r="J112" s="124" t="str">
        <f t="shared" si="1"/>
        <v>OK</v>
      </c>
      <c r="K112" s="136">
        <v>54731</v>
      </c>
      <c r="L112" s="123">
        <f t="shared" si="40"/>
        <v>656772</v>
      </c>
      <c r="M112" s="124" t="str">
        <f t="shared" si="3"/>
        <v>OK</v>
      </c>
      <c r="N112" s="4"/>
      <c r="O112" s="4"/>
      <c r="P112" s="4"/>
      <c r="Q112" s="4"/>
      <c r="R112" s="4"/>
      <c r="S112" s="4"/>
      <c r="T112" s="4"/>
      <c r="U112" s="4"/>
      <c r="V112" s="4"/>
      <c r="W112" s="4"/>
      <c r="X112" s="4"/>
      <c r="Y112" s="4"/>
      <c r="Z112" s="4"/>
    </row>
    <row r="113" spans="1:26" ht="12.75" customHeight="1" x14ac:dyDescent="0.2">
      <c r="A113" s="142" t="s">
        <v>307</v>
      </c>
      <c r="B113" s="143"/>
      <c r="C113" s="126" t="s">
        <v>308</v>
      </c>
      <c r="D113" s="142" t="s">
        <v>105</v>
      </c>
      <c r="E113" s="145">
        <v>4</v>
      </c>
      <c r="F113" s="146">
        <v>100456</v>
      </c>
      <c r="G113" s="146">
        <f t="shared" si="41"/>
        <v>401824</v>
      </c>
      <c r="H113" s="146">
        <v>100456</v>
      </c>
      <c r="I113" s="123">
        <f t="shared" si="39"/>
        <v>401824</v>
      </c>
      <c r="J113" s="124" t="str">
        <f t="shared" si="1"/>
        <v>OK</v>
      </c>
      <c r="K113" s="146">
        <v>100456</v>
      </c>
      <c r="L113" s="123">
        <f t="shared" si="40"/>
        <v>401824</v>
      </c>
      <c r="M113" s="124" t="str">
        <f t="shared" si="3"/>
        <v>OK</v>
      </c>
      <c r="N113" s="4"/>
      <c r="O113" s="4"/>
      <c r="P113" s="4"/>
      <c r="Q113" s="4"/>
      <c r="R113" s="4"/>
      <c r="S113" s="4"/>
      <c r="T113" s="4"/>
      <c r="U113" s="4"/>
      <c r="V113" s="4"/>
      <c r="W113" s="4"/>
      <c r="X113" s="4"/>
      <c r="Y113" s="4"/>
      <c r="Z113" s="4"/>
    </row>
    <row r="114" spans="1:26" ht="12.75" customHeight="1" x14ac:dyDescent="0.2">
      <c r="A114" s="134" t="s">
        <v>309</v>
      </c>
      <c r="B114" s="144"/>
      <c r="C114" s="126" t="s">
        <v>310</v>
      </c>
      <c r="D114" s="134" t="s">
        <v>105</v>
      </c>
      <c r="E114" s="135">
        <v>4</v>
      </c>
      <c r="F114" s="136">
        <v>76488</v>
      </c>
      <c r="G114" s="136">
        <f t="shared" si="41"/>
        <v>305952</v>
      </c>
      <c r="H114" s="136">
        <v>76488</v>
      </c>
      <c r="I114" s="123">
        <f t="shared" si="39"/>
        <v>305952</v>
      </c>
      <c r="J114" s="124" t="str">
        <f t="shared" si="1"/>
        <v>OK</v>
      </c>
      <c r="K114" s="136">
        <v>76488</v>
      </c>
      <c r="L114" s="123">
        <f t="shared" si="40"/>
        <v>305952</v>
      </c>
      <c r="M114" s="124" t="str">
        <f t="shared" si="3"/>
        <v>OK</v>
      </c>
      <c r="N114" s="4"/>
      <c r="O114" s="4"/>
      <c r="P114" s="4"/>
      <c r="Q114" s="4"/>
      <c r="R114" s="4"/>
      <c r="S114" s="4"/>
      <c r="T114" s="4"/>
      <c r="U114" s="4"/>
      <c r="V114" s="4"/>
      <c r="W114" s="4"/>
      <c r="X114" s="4"/>
      <c r="Y114" s="4"/>
      <c r="Z114" s="4"/>
    </row>
    <row r="115" spans="1:26" ht="12.75" customHeight="1" x14ac:dyDescent="0.2">
      <c r="A115" s="142" t="s">
        <v>311</v>
      </c>
      <c r="B115" s="143"/>
      <c r="C115" s="126" t="s">
        <v>312</v>
      </c>
      <c r="D115" s="142" t="s">
        <v>105</v>
      </c>
      <c r="E115" s="145">
        <v>40</v>
      </c>
      <c r="F115" s="146">
        <v>47834</v>
      </c>
      <c r="G115" s="146">
        <f t="shared" si="41"/>
        <v>1913360</v>
      </c>
      <c r="H115" s="146">
        <v>47834</v>
      </c>
      <c r="I115" s="123">
        <f t="shared" si="39"/>
        <v>1913360</v>
      </c>
      <c r="J115" s="124" t="str">
        <f t="shared" si="1"/>
        <v>OK</v>
      </c>
      <c r="K115" s="146">
        <v>47834</v>
      </c>
      <c r="L115" s="123">
        <f t="shared" si="40"/>
        <v>1913360</v>
      </c>
      <c r="M115" s="124" t="str">
        <f t="shared" si="3"/>
        <v>OK</v>
      </c>
      <c r="N115" s="4"/>
      <c r="O115" s="4"/>
      <c r="P115" s="4"/>
      <c r="Q115" s="4"/>
      <c r="R115" s="4"/>
      <c r="S115" s="4"/>
      <c r="T115" s="4"/>
      <c r="U115" s="4"/>
      <c r="V115" s="4"/>
      <c r="W115" s="4"/>
      <c r="X115" s="4"/>
      <c r="Y115" s="4"/>
      <c r="Z115" s="4"/>
    </row>
    <row r="116" spans="1:26" ht="12.75" customHeight="1" x14ac:dyDescent="0.2">
      <c r="A116" s="134" t="s">
        <v>313</v>
      </c>
      <c r="B116" s="144"/>
      <c r="C116" s="126" t="s">
        <v>314</v>
      </c>
      <c r="D116" s="134" t="s">
        <v>82</v>
      </c>
      <c r="E116" s="135">
        <v>20</v>
      </c>
      <c r="F116" s="136">
        <v>162657</v>
      </c>
      <c r="G116" s="136">
        <f t="shared" si="41"/>
        <v>3253140</v>
      </c>
      <c r="H116" s="136">
        <v>162657</v>
      </c>
      <c r="I116" s="123">
        <f t="shared" si="39"/>
        <v>3253140</v>
      </c>
      <c r="J116" s="124" t="str">
        <f t="shared" si="1"/>
        <v>OK</v>
      </c>
      <c r="K116" s="136">
        <v>162657</v>
      </c>
      <c r="L116" s="123">
        <f t="shared" si="40"/>
        <v>3253140</v>
      </c>
      <c r="M116" s="124" t="str">
        <f t="shared" si="3"/>
        <v>OK</v>
      </c>
      <c r="N116" s="4"/>
      <c r="O116" s="4"/>
      <c r="P116" s="4"/>
      <c r="Q116" s="4"/>
      <c r="R116" s="4"/>
      <c r="S116" s="4"/>
      <c r="T116" s="4"/>
      <c r="U116" s="4"/>
      <c r="V116" s="4"/>
      <c r="W116" s="4"/>
      <c r="X116" s="4"/>
      <c r="Y116" s="4"/>
      <c r="Z116" s="4"/>
    </row>
    <row r="117" spans="1:26" ht="12.75" customHeight="1" x14ac:dyDescent="0.2">
      <c r="A117" s="142" t="s">
        <v>315</v>
      </c>
      <c r="B117" s="143"/>
      <c r="C117" s="126" t="s">
        <v>316</v>
      </c>
      <c r="D117" s="142" t="s">
        <v>105</v>
      </c>
      <c r="E117" s="145">
        <v>20</v>
      </c>
      <c r="F117" s="146">
        <v>147515</v>
      </c>
      <c r="G117" s="146">
        <f t="shared" si="41"/>
        <v>2950300</v>
      </c>
      <c r="H117" s="146">
        <v>147515</v>
      </c>
      <c r="I117" s="123">
        <f t="shared" si="39"/>
        <v>2950300</v>
      </c>
      <c r="J117" s="124" t="str">
        <f t="shared" si="1"/>
        <v>OK</v>
      </c>
      <c r="K117" s="146">
        <v>147515</v>
      </c>
      <c r="L117" s="123">
        <f t="shared" si="40"/>
        <v>2950300</v>
      </c>
      <c r="M117" s="124" t="str">
        <f t="shared" si="3"/>
        <v>OK</v>
      </c>
      <c r="N117" s="4"/>
      <c r="O117" s="4"/>
      <c r="P117" s="4"/>
      <c r="Q117" s="4"/>
      <c r="R117" s="4"/>
      <c r="S117" s="4"/>
      <c r="T117" s="4"/>
      <c r="U117" s="4"/>
      <c r="V117" s="4"/>
      <c r="W117" s="4"/>
      <c r="X117" s="4"/>
      <c r="Y117" s="4"/>
      <c r="Z117" s="4"/>
    </row>
    <row r="118" spans="1:26" ht="12.75" customHeight="1" x14ac:dyDescent="0.2">
      <c r="A118" s="134" t="s">
        <v>317</v>
      </c>
      <c r="B118" s="144"/>
      <c r="C118" s="126" t="s">
        <v>318</v>
      </c>
      <c r="D118" s="134" t="s">
        <v>105</v>
      </c>
      <c r="E118" s="135">
        <v>15</v>
      </c>
      <c r="F118" s="136">
        <v>55811</v>
      </c>
      <c r="G118" s="136">
        <f t="shared" si="41"/>
        <v>837165</v>
      </c>
      <c r="H118" s="136">
        <v>55811</v>
      </c>
      <c r="I118" s="123">
        <f t="shared" si="39"/>
        <v>837165</v>
      </c>
      <c r="J118" s="124" t="str">
        <f t="shared" si="1"/>
        <v>OK</v>
      </c>
      <c r="K118" s="136">
        <v>55811</v>
      </c>
      <c r="L118" s="123">
        <f t="shared" si="40"/>
        <v>837165</v>
      </c>
      <c r="M118" s="124" t="str">
        <f t="shared" si="3"/>
        <v>OK</v>
      </c>
      <c r="N118" s="4"/>
      <c r="O118" s="4"/>
      <c r="P118" s="4"/>
      <c r="Q118" s="4"/>
      <c r="R118" s="4"/>
      <c r="S118" s="4"/>
      <c r="T118" s="4"/>
      <c r="U118" s="4"/>
      <c r="V118" s="4"/>
      <c r="W118" s="4"/>
      <c r="X118" s="4"/>
      <c r="Y118" s="4"/>
      <c r="Z118" s="4"/>
    </row>
    <row r="119" spans="1:26" ht="12.75" customHeight="1" x14ac:dyDescent="0.2">
      <c r="A119" s="125" t="s">
        <v>319</v>
      </c>
      <c r="B119" s="147"/>
      <c r="C119" s="126" t="s">
        <v>320</v>
      </c>
      <c r="D119" s="125" t="s">
        <v>82</v>
      </c>
      <c r="E119" s="127">
        <v>4</v>
      </c>
      <c r="F119" s="128">
        <v>147485</v>
      </c>
      <c r="G119" s="128">
        <f t="shared" si="41"/>
        <v>589940</v>
      </c>
      <c r="H119" s="128">
        <v>147485</v>
      </c>
      <c r="I119" s="123">
        <f t="shared" si="39"/>
        <v>589940</v>
      </c>
      <c r="J119" s="124" t="str">
        <f t="shared" si="1"/>
        <v>OK</v>
      </c>
      <c r="K119" s="128">
        <v>147485</v>
      </c>
      <c r="L119" s="123">
        <f t="shared" si="40"/>
        <v>589940</v>
      </c>
      <c r="M119" s="124" t="str">
        <f t="shared" si="3"/>
        <v>OK</v>
      </c>
      <c r="N119" s="4"/>
      <c r="O119" s="4"/>
      <c r="P119" s="4"/>
      <c r="Q119" s="4"/>
      <c r="R119" s="4"/>
      <c r="S119" s="4"/>
      <c r="T119" s="4"/>
      <c r="U119" s="4"/>
      <c r="V119" s="4"/>
      <c r="W119" s="4"/>
      <c r="X119" s="4"/>
      <c r="Y119" s="4"/>
      <c r="Z119" s="4"/>
    </row>
    <row r="120" spans="1:26" ht="12.75" customHeight="1" x14ac:dyDescent="0.2">
      <c r="A120" s="130"/>
      <c r="B120" s="148"/>
      <c r="C120" s="129" t="s">
        <v>321</v>
      </c>
      <c r="D120" s="130"/>
      <c r="E120" s="131"/>
      <c r="F120" s="132"/>
      <c r="G120" s="132">
        <f>SUM(G97:G119)</f>
        <v>46889797</v>
      </c>
      <c r="H120" s="132"/>
      <c r="I120" s="132">
        <f>SUM(I97:I119)</f>
        <v>46889797</v>
      </c>
      <c r="J120" s="124" t="str">
        <f t="shared" si="1"/>
        <v>OK</v>
      </c>
      <c r="K120" s="132"/>
      <c r="L120" s="132">
        <f>SUM(L97:L119)</f>
        <v>46889797</v>
      </c>
      <c r="M120" s="124" t="str">
        <f t="shared" si="3"/>
        <v>OK</v>
      </c>
      <c r="N120" s="4"/>
      <c r="O120" s="4"/>
      <c r="P120" s="4"/>
      <c r="Q120" s="4"/>
      <c r="R120" s="4"/>
      <c r="S120" s="4"/>
      <c r="T120" s="4"/>
      <c r="U120" s="4"/>
      <c r="V120" s="4"/>
      <c r="W120" s="4"/>
      <c r="X120" s="4"/>
      <c r="Y120" s="4"/>
      <c r="Z120" s="4"/>
    </row>
    <row r="121" spans="1:26" ht="12.75" customHeight="1" x14ac:dyDescent="0.2">
      <c r="A121" s="149" t="s">
        <v>322</v>
      </c>
      <c r="B121" s="149"/>
      <c r="C121" s="138" t="s">
        <v>323</v>
      </c>
      <c r="D121" s="139"/>
      <c r="E121" s="140"/>
      <c r="F121" s="139"/>
      <c r="G121" s="141"/>
      <c r="H121" s="139"/>
      <c r="I121" s="123">
        <f t="shared" ref="I121:I146" si="42">ROUND($E121*H121,0)</f>
        <v>0</v>
      </c>
      <c r="J121" s="124" t="str">
        <f t="shared" si="1"/>
        <v>OK</v>
      </c>
      <c r="K121" s="139"/>
      <c r="L121" s="123">
        <f t="shared" ref="L121:L146" si="43">ROUND($E121*K121,0)</f>
        <v>0</v>
      </c>
      <c r="M121" s="124" t="str">
        <f t="shared" si="3"/>
        <v>OK</v>
      </c>
      <c r="N121" s="4"/>
      <c r="O121" s="4"/>
      <c r="P121" s="4"/>
      <c r="Q121" s="4"/>
      <c r="R121" s="4"/>
      <c r="S121" s="4"/>
      <c r="T121" s="4"/>
      <c r="U121" s="4"/>
      <c r="V121" s="4"/>
      <c r="W121" s="4"/>
      <c r="X121" s="4"/>
      <c r="Y121" s="4"/>
      <c r="Z121" s="4"/>
    </row>
    <row r="122" spans="1:26" ht="12.75" customHeight="1" x14ac:dyDescent="0.2">
      <c r="A122" s="125" t="s">
        <v>324</v>
      </c>
      <c r="B122" s="125"/>
      <c r="C122" s="126" t="s">
        <v>325</v>
      </c>
      <c r="D122" s="125" t="s">
        <v>82</v>
      </c>
      <c r="E122" s="127">
        <v>43</v>
      </c>
      <c r="F122" s="128">
        <v>90618</v>
      </c>
      <c r="G122" s="128">
        <f t="shared" ref="G122:G146" si="44">+ROUND(F122*E122,0)</f>
        <v>3896574</v>
      </c>
      <c r="H122" s="128">
        <v>90618</v>
      </c>
      <c r="I122" s="123">
        <f t="shared" si="42"/>
        <v>3896574</v>
      </c>
      <c r="J122" s="124" t="str">
        <f t="shared" si="1"/>
        <v>OK</v>
      </c>
      <c r="K122" s="128">
        <v>90618</v>
      </c>
      <c r="L122" s="123">
        <f t="shared" si="43"/>
        <v>3896574</v>
      </c>
      <c r="M122" s="124" t="str">
        <f t="shared" si="3"/>
        <v>OK</v>
      </c>
      <c r="N122" s="4"/>
      <c r="O122" s="4"/>
      <c r="P122" s="4"/>
      <c r="Q122" s="4"/>
      <c r="R122" s="4"/>
      <c r="S122" s="4"/>
      <c r="T122" s="4"/>
      <c r="U122" s="4"/>
      <c r="V122" s="4"/>
      <c r="W122" s="4"/>
      <c r="X122" s="4"/>
      <c r="Y122" s="4"/>
      <c r="Z122" s="4"/>
    </row>
    <row r="123" spans="1:26" ht="12.75" customHeight="1" x14ac:dyDescent="0.2">
      <c r="A123" s="125" t="s">
        <v>326</v>
      </c>
      <c r="B123" s="125"/>
      <c r="C123" s="126" t="s">
        <v>327</v>
      </c>
      <c r="D123" s="125" t="s">
        <v>82</v>
      </c>
      <c r="E123" s="127">
        <v>5</v>
      </c>
      <c r="F123" s="128">
        <v>112122</v>
      </c>
      <c r="G123" s="128">
        <f t="shared" si="44"/>
        <v>560610</v>
      </c>
      <c r="H123" s="128">
        <v>112122</v>
      </c>
      <c r="I123" s="123">
        <f t="shared" si="42"/>
        <v>560610</v>
      </c>
      <c r="J123" s="124" t="str">
        <f t="shared" si="1"/>
        <v>OK</v>
      </c>
      <c r="K123" s="128">
        <v>112122</v>
      </c>
      <c r="L123" s="123">
        <f t="shared" si="43"/>
        <v>560610</v>
      </c>
      <c r="M123" s="124" t="str">
        <f t="shared" si="3"/>
        <v>OK</v>
      </c>
      <c r="N123" s="4"/>
      <c r="O123" s="4"/>
      <c r="P123" s="4"/>
      <c r="Q123" s="4"/>
      <c r="R123" s="4"/>
      <c r="S123" s="4"/>
      <c r="T123" s="4"/>
      <c r="U123" s="4"/>
      <c r="V123" s="4"/>
      <c r="W123" s="4"/>
      <c r="X123" s="4"/>
      <c r="Y123" s="4"/>
      <c r="Z123" s="4"/>
    </row>
    <row r="124" spans="1:26" ht="12.75" customHeight="1" x14ac:dyDescent="0.2">
      <c r="A124" s="125" t="s">
        <v>328</v>
      </c>
      <c r="B124" s="125"/>
      <c r="C124" s="126" t="s">
        <v>329</v>
      </c>
      <c r="D124" s="125" t="s">
        <v>82</v>
      </c>
      <c r="E124" s="127">
        <v>5</v>
      </c>
      <c r="F124" s="128">
        <v>82463</v>
      </c>
      <c r="G124" s="128">
        <f t="shared" si="44"/>
        <v>412315</v>
      </c>
      <c r="H124" s="128">
        <v>82463</v>
      </c>
      <c r="I124" s="123">
        <f t="shared" si="42"/>
        <v>412315</v>
      </c>
      <c r="J124" s="124" t="str">
        <f t="shared" si="1"/>
        <v>OK</v>
      </c>
      <c r="K124" s="128">
        <v>82463</v>
      </c>
      <c r="L124" s="123">
        <f t="shared" si="43"/>
        <v>412315</v>
      </c>
      <c r="M124" s="124" t="str">
        <f t="shared" si="3"/>
        <v>OK</v>
      </c>
      <c r="N124" s="4"/>
      <c r="O124" s="4"/>
      <c r="P124" s="4"/>
      <c r="Q124" s="4"/>
      <c r="R124" s="4"/>
      <c r="S124" s="4"/>
      <c r="T124" s="4"/>
      <c r="U124" s="4"/>
      <c r="V124" s="4"/>
      <c r="W124" s="4"/>
      <c r="X124" s="4"/>
      <c r="Y124" s="4"/>
      <c r="Z124" s="4"/>
    </row>
    <row r="125" spans="1:26" ht="12.75" customHeight="1" x14ac:dyDescent="0.2">
      <c r="A125" s="125" t="s">
        <v>330</v>
      </c>
      <c r="B125" s="125"/>
      <c r="C125" s="126" t="s">
        <v>331</v>
      </c>
      <c r="D125" s="125" t="s">
        <v>82</v>
      </c>
      <c r="E125" s="127">
        <v>5</v>
      </c>
      <c r="F125" s="128">
        <v>68376</v>
      </c>
      <c r="G125" s="128">
        <f t="shared" si="44"/>
        <v>341880</v>
      </c>
      <c r="H125" s="128">
        <v>68376</v>
      </c>
      <c r="I125" s="123">
        <f t="shared" si="42"/>
        <v>341880</v>
      </c>
      <c r="J125" s="124" t="str">
        <f t="shared" si="1"/>
        <v>OK</v>
      </c>
      <c r="K125" s="128">
        <v>68376</v>
      </c>
      <c r="L125" s="123">
        <f t="shared" si="43"/>
        <v>341880</v>
      </c>
      <c r="M125" s="124" t="str">
        <f t="shared" si="3"/>
        <v>OK</v>
      </c>
      <c r="N125" s="4"/>
      <c r="O125" s="4"/>
      <c r="P125" s="4"/>
      <c r="Q125" s="4"/>
      <c r="R125" s="4"/>
      <c r="S125" s="4"/>
      <c r="T125" s="4"/>
      <c r="U125" s="4"/>
      <c r="V125" s="4"/>
      <c r="W125" s="4"/>
      <c r="X125" s="4"/>
      <c r="Y125" s="4"/>
      <c r="Z125" s="4"/>
    </row>
    <row r="126" spans="1:26" ht="12.75" customHeight="1" x14ac:dyDescent="0.2">
      <c r="A126" s="125" t="s">
        <v>332</v>
      </c>
      <c r="B126" s="125"/>
      <c r="C126" s="126" t="s">
        <v>333</v>
      </c>
      <c r="D126" s="125" t="s">
        <v>82</v>
      </c>
      <c r="E126" s="127">
        <v>4</v>
      </c>
      <c r="F126" s="128">
        <v>86130</v>
      </c>
      <c r="G126" s="128">
        <f t="shared" si="44"/>
        <v>344520</v>
      </c>
      <c r="H126" s="128">
        <v>86130</v>
      </c>
      <c r="I126" s="123">
        <f t="shared" si="42"/>
        <v>344520</v>
      </c>
      <c r="J126" s="124" t="str">
        <f t="shared" si="1"/>
        <v>OK</v>
      </c>
      <c r="K126" s="128">
        <v>86130</v>
      </c>
      <c r="L126" s="123">
        <f t="shared" si="43"/>
        <v>344520</v>
      </c>
      <c r="M126" s="124" t="str">
        <f t="shared" si="3"/>
        <v>OK</v>
      </c>
      <c r="N126" s="4"/>
      <c r="O126" s="4"/>
      <c r="P126" s="4"/>
      <c r="Q126" s="4"/>
      <c r="R126" s="4"/>
      <c r="S126" s="4"/>
      <c r="T126" s="4"/>
      <c r="U126" s="4"/>
      <c r="V126" s="4"/>
      <c r="W126" s="4"/>
      <c r="X126" s="4"/>
      <c r="Y126" s="4"/>
      <c r="Z126" s="4"/>
    </row>
    <row r="127" spans="1:26" ht="12.75" customHeight="1" x14ac:dyDescent="0.2">
      <c r="A127" s="125" t="s">
        <v>334</v>
      </c>
      <c r="B127" s="125"/>
      <c r="C127" s="126" t="s">
        <v>335</v>
      </c>
      <c r="D127" s="125" t="s">
        <v>82</v>
      </c>
      <c r="E127" s="127">
        <v>62</v>
      </c>
      <c r="F127" s="128">
        <v>96095</v>
      </c>
      <c r="G127" s="128">
        <f t="shared" si="44"/>
        <v>5957890</v>
      </c>
      <c r="H127" s="128">
        <v>96095</v>
      </c>
      <c r="I127" s="123">
        <f t="shared" si="42"/>
        <v>5957890</v>
      </c>
      <c r="J127" s="124" t="str">
        <f t="shared" si="1"/>
        <v>OK</v>
      </c>
      <c r="K127" s="128">
        <v>96095</v>
      </c>
      <c r="L127" s="123">
        <f t="shared" si="43"/>
        <v>5957890</v>
      </c>
      <c r="M127" s="124" t="str">
        <f t="shared" si="3"/>
        <v>OK</v>
      </c>
      <c r="N127" s="4"/>
      <c r="O127" s="4"/>
      <c r="P127" s="4"/>
      <c r="Q127" s="4"/>
      <c r="R127" s="4"/>
      <c r="S127" s="4"/>
      <c r="T127" s="4"/>
      <c r="U127" s="4"/>
      <c r="V127" s="4"/>
      <c r="W127" s="4"/>
      <c r="X127" s="4"/>
      <c r="Y127" s="4"/>
      <c r="Z127" s="4"/>
    </row>
    <row r="128" spans="1:26" ht="12.75" customHeight="1" x14ac:dyDescent="0.2">
      <c r="A128" s="125" t="s">
        <v>336</v>
      </c>
      <c r="B128" s="125"/>
      <c r="C128" s="126" t="s">
        <v>337</v>
      </c>
      <c r="D128" s="125" t="s">
        <v>82</v>
      </c>
      <c r="E128" s="127">
        <v>36</v>
      </c>
      <c r="F128" s="128">
        <v>164771</v>
      </c>
      <c r="G128" s="128">
        <f t="shared" si="44"/>
        <v>5931756</v>
      </c>
      <c r="H128" s="128">
        <v>164771</v>
      </c>
      <c r="I128" s="123">
        <f t="shared" si="42"/>
        <v>5931756</v>
      </c>
      <c r="J128" s="124" t="str">
        <f t="shared" si="1"/>
        <v>OK</v>
      </c>
      <c r="K128" s="128">
        <v>164771</v>
      </c>
      <c r="L128" s="123">
        <f t="shared" si="43"/>
        <v>5931756</v>
      </c>
      <c r="M128" s="124" t="str">
        <f t="shared" si="3"/>
        <v>OK</v>
      </c>
      <c r="N128" s="4"/>
      <c r="O128" s="4"/>
      <c r="P128" s="4"/>
      <c r="Q128" s="4"/>
      <c r="R128" s="4"/>
      <c r="S128" s="4"/>
      <c r="T128" s="4"/>
      <c r="U128" s="4"/>
      <c r="V128" s="4"/>
      <c r="W128" s="4"/>
      <c r="X128" s="4"/>
      <c r="Y128" s="4"/>
      <c r="Z128" s="4"/>
    </row>
    <row r="129" spans="1:26" ht="12.75" customHeight="1" x14ac:dyDescent="0.2">
      <c r="A129" s="125" t="s">
        <v>338</v>
      </c>
      <c r="B129" s="125"/>
      <c r="C129" s="126" t="s">
        <v>339</v>
      </c>
      <c r="D129" s="125" t="s">
        <v>82</v>
      </c>
      <c r="E129" s="127">
        <v>2</v>
      </c>
      <c r="F129" s="128">
        <v>207295</v>
      </c>
      <c r="G129" s="128">
        <f t="shared" si="44"/>
        <v>414590</v>
      </c>
      <c r="H129" s="128">
        <v>207295</v>
      </c>
      <c r="I129" s="123">
        <f t="shared" si="42"/>
        <v>414590</v>
      </c>
      <c r="J129" s="124" t="str">
        <f t="shared" si="1"/>
        <v>OK</v>
      </c>
      <c r="K129" s="128">
        <v>207295</v>
      </c>
      <c r="L129" s="123">
        <f t="shared" si="43"/>
        <v>414590</v>
      </c>
      <c r="M129" s="124" t="str">
        <f t="shared" si="3"/>
        <v>OK</v>
      </c>
      <c r="N129" s="4"/>
      <c r="O129" s="4"/>
      <c r="P129" s="4"/>
      <c r="Q129" s="4"/>
      <c r="R129" s="4"/>
      <c r="S129" s="4"/>
      <c r="T129" s="4"/>
      <c r="U129" s="4"/>
      <c r="V129" s="4"/>
      <c r="W129" s="4"/>
      <c r="X129" s="4"/>
      <c r="Y129" s="4"/>
      <c r="Z129" s="4"/>
    </row>
    <row r="130" spans="1:26" ht="12.75" customHeight="1" x14ac:dyDescent="0.2">
      <c r="A130" s="125" t="s">
        <v>340</v>
      </c>
      <c r="B130" s="125"/>
      <c r="C130" s="126" t="s">
        <v>341</v>
      </c>
      <c r="D130" s="125" t="s">
        <v>82</v>
      </c>
      <c r="E130" s="127">
        <v>4</v>
      </c>
      <c r="F130" s="128">
        <v>129873</v>
      </c>
      <c r="G130" s="128">
        <f t="shared" si="44"/>
        <v>519492</v>
      </c>
      <c r="H130" s="128">
        <v>129873</v>
      </c>
      <c r="I130" s="123">
        <f t="shared" si="42"/>
        <v>519492</v>
      </c>
      <c r="J130" s="124" t="str">
        <f t="shared" si="1"/>
        <v>OK</v>
      </c>
      <c r="K130" s="128">
        <v>129873</v>
      </c>
      <c r="L130" s="123">
        <f t="shared" si="43"/>
        <v>519492</v>
      </c>
      <c r="M130" s="124" t="str">
        <f t="shared" si="3"/>
        <v>OK</v>
      </c>
      <c r="N130" s="4"/>
      <c r="O130" s="4"/>
      <c r="P130" s="4"/>
      <c r="Q130" s="4"/>
      <c r="R130" s="4"/>
      <c r="S130" s="4"/>
      <c r="T130" s="4"/>
      <c r="U130" s="4"/>
      <c r="V130" s="4"/>
      <c r="W130" s="4"/>
      <c r="X130" s="4"/>
      <c r="Y130" s="4"/>
      <c r="Z130" s="4"/>
    </row>
    <row r="131" spans="1:26" ht="12.75" customHeight="1" x14ac:dyDescent="0.2">
      <c r="A131" s="150" t="s">
        <v>324</v>
      </c>
      <c r="B131" s="150"/>
      <c r="C131" s="126" t="s">
        <v>342</v>
      </c>
      <c r="D131" s="125" t="s">
        <v>82</v>
      </c>
      <c r="E131" s="127">
        <v>2</v>
      </c>
      <c r="F131" s="128">
        <v>193954</v>
      </c>
      <c r="G131" s="128">
        <f t="shared" si="44"/>
        <v>387908</v>
      </c>
      <c r="H131" s="128">
        <v>193954</v>
      </c>
      <c r="I131" s="123">
        <f t="shared" si="42"/>
        <v>387908</v>
      </c>
      <c r="J131" s="124" t="str">
        <f t="shared" si="1"/>
        <v>OK</v>
      </c>
      <c r="K131" s="128">
        <v>193954</v>
      </c>
      <c r="L131" s="123">
        <f t="shared" si="43"/>
        <v>387908</v>
      </c>
      <c r="M131" s="124" t="str">
        <f t="shared" si="3"/>
        <v>OK</v>
      </c>
      <c r="N131" s="4"/>
      <c r="O131" s="4"/>
      <c r="P131" s="4"/>
      <c r="Q131" s="4"/>
      <c r="R131" s="4"/>
      <c r="S131" s="4"/>
      <c r="T131" s="4"/>
      <c r="U131" s="4"/>
      <c r="V131" s="4"/>
      <c r="W131" s="4"/>
      <c r="X131" s="4"/>
      <c r="Y131" s="4"/>
      <c r="Z131" s="4"/>
    </row>
    <row r="132" spans="1:26" ht="12.75" customHeight="1" x14ac:dyDescent="0.2">
      <c r="A132" s="125" t="s">
        <v>343</v>
      </c>
      <c r="B132" s="125"/>
      <c r="C132" s="126" t="s">
        <v>344</v>
      </c>
      <c r="D132" s="125" t="s">
        <v>82</v>
      </c>
      <c r="E132" s="127">
        <v>36</v>
      </c>
      <c r="F132" s="128">
        <v>66087</v>
      </c>
      <c r="G132" s="128">
        <f t="shared" si="44"/>
        <v>2379132</v>
      </c>
      <c r="H132" s="128">
        <v>66087</v>
      </c>
      <c r="I132" s="123">
        <f t="shared" si="42"/>
        <v>2379132</v>
      </c>
      <c r="J132" s="124" t="str">
        <f t="shared" si="1"/>
        <v>OK</v>
      </c>
      <c r="K132" s="128">
        <v>66087</v>
      </c>
      <c r="L132" s="123">
        <f t="shared" si="43"/>
        <v>2379132</v>
      </c>
      <c r="M132" s="124" t="str">
        <f t="shared" si="3"/>
        <v>OK</v>
      </c>
      <c r="N132" s="4"/>
      <c r="O132" s="4"/>
      <c r="P132" s="4"/>
      <c r="Q132" s="4"/>
      <c r="R132" s="4"/>
      <c r="S132" s="4"/>
      <c r="T132" s="4"/>
      <c r="U132" s="4"/>
      <c r="V132" s="4"/>
      <c r="W132" s="4"/>
      <c r="X132" s="4"/>
      <c r="Y132" s="4"/>
      <c r="Z132" s="4"/>
    </row>
    <row r="133" spans="1:26" ht="12.75" customHeight="1" x14ac:dyDescent="0.2">
      <c r="A133" s="125" t="s">
        <v>345</v>
      </c>
      <c r="B133" s="125"/>
      <c r="C133" s="126" t="s">
        <v>346</v>
      </c>
      <c r="D133" s="125" t="s">
        <v>82</v>
      </c>
      <c r="E133" s="127">
        <v>6</v>
      </c>
      <c r="F133" s="128">
        <v>77013</v>
      </c>
      <c r="G133" s="128">
        <f t="shared" si="44"/>
        <v>462078</v>
      </c>
      <c r="H133" s="128">
        <v>77013</v>
      </c>
      <c r="I133" s="123">
        <f t="shared" si="42"/>
        <v>462078</v>
      </c>
      <c r="J133" s="124" t="str">
        <f t="shared" si="1"/>
        <v>OK</v>
      </c>
      <c r="K133" s="128">
        <v>77013</v>
      </c>
      <c r="L133" s="123">
        <f t="shared" si="43"/>
        <v>462078</v>
      </c>
      <c r="M133" s="124" t="str">
        <f t="shared" si="3"/>
        <v>OK</v>
      </c>
      <c r="N133" s="4"/>
      <c r="O133" s="4"/>
      <c r="P133" s="4"/>
      <c r="Q133" s="4"/>
      <c r="R133" s="4"/>
      <c r="S133" s="4"/>
      <c r="T133" s="4"/>
      <c r="U133" s="4"/>
      <c r="V133" s="4"/>
      <c r="W133" s="4"/>
      <c r="X133" s="4"/>
      <c r="Y133" s="4"/>
      <c r="Z133" s="4"/>
    </row>
    <row r="134" spans="1:26" ht="12.75" customHeight="1" x14ac:dyDescent="0.2">
      <c r="A134" s="125" t="s">
        <v>347</v>
      </c>
      <c r="B134" s="125"/>
      <c r="C134" s="126" t="s">
        <v>348</v>
      </c>
      <c r="D134" s="125" t="s">
        <v>82</v>
      </c>
      <c r="E134" s="127">
        <v>6</v>
      </c>
      <c r="F134" s="128">
        <v>111991</v>
      </c>
      <c r="G134" s="128">
        <f t="shared" si="44"/>
        <v>671946</v>
      </c>
      <c r="H134" s="128">
        <v>111991</v>
      </c>
      <c r="I134" s="123">
        <f t="shared" si="42"/>
        <v>671946</v>
      </c>
      <c r="J134" s="124" t="str">
        <f t="shared" si="1"/>
        <v>OK</v>
      </c>
      <c r="K134" s="128">
        <v>111991</v>
      </c>
      <c r="L134" s="123">
        <f t="shared" si="43"/>
        <v>671946</v>
      </c>
      <c r="M134" s="124" t="str">
        <f t="shared" si="3"/>
        <v>OK</v>
      </c>
      <c r="N134" s="4"/>
      <c r="O134" s="4"/>
      <c r="P134" s="4"/>
      <c r="Q134" s="4"/>
      <c r="R134" s="4"/>
      <c r="S134" s="4"/>
      <c r="T134" s="4"/>
      <c r="U134" s="4"/>
      <c r="V134" s="4"/>
      <c r="W134" s="4"/>
      <c r="X134" s="4"/>
      <c r="Y134" s="4"/>
      <c r="Z134" s="4"/>
    </row>
    <row r="135" spans="1:26" ht="12.75" customHeight="1" x14ac:dyDescent="0.2">
      <c r="A135" s="125" t="s">
        <v>349</v>
      </c>
      <c r="B135" s="125"/>
      <c r="C135" s="126" t="s">
        <v>350</v>
      </c>
      <c r="D135" s="125" t="s">
        <v>82</v>
      </c>
      <c r="E135" s="127">
        <v>5</v>
      </c>
      <c r="F135" s="128">
        <v>206857</v>
      </c>
      <c r="G135" s="128">
        <f t="shared" si="44"/>
        <v>1034285</v>
      </c>
      <c r="H135" s="128">
        <v>206857</v>
      </c>
      <c r="I135" s="123">
        <f t="shared" si="42"/>
        <v>1034285</v>
      </c>
      <c r="J135" s="124" t="str">
        <f t="shared" si="1"/>
        <v>OK</v>
      </c>
      <c r="K135" s="128">
        <v>206857</v>
      </c>
      <c r="L135" s="123">
        <f t="shared" si="43"/>
        <v>1034285</v>
      </c>
      <c r="M135" s="124" t="str">
        <f t="shared" si="3"/>
        <v>OK</v>
      </c>
      <c r="N135" s="4"/>
      <c r="O135" s="4"/>
      <c r="P135" s="4"/>
      <c r="Q135" s="4"/>
      <c r="R135" s="4"/>
      <c r="S135" s="4"/>
      <c r="T135" s="4"/>
      <c r="U135" s="4"/>
      <c r="V135" s="4"/>
      <c r="W135" s="4"/>
      <c r="X135" s="4"/>
      <c r="Y135" s="4"/>
      <c r="Z135" s="4"/>
    </row>
    <row r="136" spans="1:26" ht="12.75" customHeight="1" x14ac:dyDescent="0.2">
      <c r="A136" s="125" t="s">
        <v>351</v>
      </c>
      <c r="B136" s="125"/>
      <c r="C136" s="126" t="s">
        <v>352</v>
      </c>
      <c r="D136" s="125" t="s">
        <v>82</v>
      </c>
      <c r="E136" s="127">
        <v>7</v>
      </c>
      <c r="F136" s="128">
        <v>179904</v>
      </c>
      <c r="G136" s="128">
        <f t="shared" si="44"/>
        <v>1259328</v>
      </c>
      <c r="H136" s="128">
        <v>179904</v>
      </c>
      <c r="I136" s="123">
        <f t="shared" si="42"/>
        <v>1259328</v>
      </c>
      <c r="J136" s="124" t="str">
        <f t="shared" si="1"/>
        <v>OK</v>
      </c>
      <c r="K136" s="128">
        <v>179904</v>
      </c>
      <c r="L136" s="123">
        <f t="shared" si="43"/>
        <v>1259328</v>
      </c>
      <c r="M136" s="124" t="str">
        <f t="shared" si="3"/>
        <v>OK</v>
      </c>
      <c r="N136" s="4"/>
      <c r="O136" s="4"/>
      <c r="P136" s="4"/>
      <c r="Q136" s="4"/>
      <c r="R136" s="4"/>
      <c r="S136" s="4"/>
      <c r="T136" s="4"/>
      <c r="U136" s="4"/>
      <c r="V136" s="4"/>
      <c r="W136" s="4"/>
      <c r="X136" s="4"/>
      <c r="Y136" s="4"/>
      <c r="Z136" s="4"/>
    </row>
    <row r="137" spans="1:26" ht="12.75" customHeight="1" x14ac:dyDescent="0.2">
      <c r="A137" s="125" t="s">
        <v>353</v>
      </c>
      <c r="B137" s="125"/>
      <c r="C137" s="126" t="s">
        <v>354</v>
      </c>
      <c r="D137" s="125" t="s">
        <v>82</v>
      </c>
      <c r="E137" s="127">
        <v>2</v>
      </c>
      <c r="F137" s="128">
        <v>242048</v>
      </c>
      <c r="G137" s="128">
        <f t="shared" si="44"/>
        <v>484096</v>
      </c>
      <c r="H137" s="128">
        <v>242048</v>
      </c>
      <c r="I137" s="123">
        <f t="shared" si="42"/>
        <v>484096</v>
      </c>
      <c r="J137" s="124" t="str">
        <f t="shared" si="1"/>
        <v>OK</v>
      </c>
      <c r="K137" s="128">
        <v>242048</v>
      </c>
      <c r="L137" s="123">
        <f t="shared" si="43"/>
        <v>484096</v>
      </c>
      <c r="M137" s="124" t="str">
        <f t="shared" si="3"/>
        <v>OK</v>
      </c>
      <c r="N137" s="4"/>
      <c r="O137" s="4"/>
      <c r="P137" s="4"/>
      <c r="Q137" s="4"/>
      <c r="R137" s="4"/>
      <c r="S137" s="4"/>
      <c r="T137" s="4"/>
      <c r="U137" s="4"/>
      <c r="V137" s="4"/>
      <c r="W137" s="4"/>
      <c r="X137" s="4"/>
      <c r="Y137" s="4"/>
      <c r="Z137" s="4"/>
    </row>
    <row r="138" spans="1:26" ht="12.75" customHeight="1" x14ac:dyDescent="0.2">
      <c r="A138" s="125" t="s">
        <v>355</v>
      </c>
      <c r="B138" s="125"/>
      <c r="C138" s="126" t="s">
        <v>356</v>
      </c>
      <c r="D138" s="125" t="s">
        <v>82</v>
      </c>
      <c r="E138" s="127">
        <v>2</v>
      </c>
      <c r="F138" s="128">
        <v>250816</v>
      </c>
      <c r="G138" s="128">
        <f t="shared" si="44"/>
        <v>501632</v>
      </c>
      <c r="H138" s="128">
        <v>250816</v>
      </c>
      <c r="I138" s="123">
        <f t="shared" si="42"/>
        <v>501632</v>
      </c>
      <c r="J138" s="124" t="str">
        <f t="shared" si="1"/>
        <v>OK</v>
      </c>
      <c r="K138" s="128">
        <v>250816</v>
      </c>
      <c r="L138" s="123">
        <f t="shared" si="43"/>
        <v>501632</v>
      </c>
      <c r="M138" s="124" t="str">
        <f t="shared" si="3"/>
        <v>OK</v>
      </c>
      <c r="N138" s="4"/>
      <c r="O138" s="4"/>
      <c r="P138" s="4"/>
      <c r="Q138" s="4"/>
      <c r="R138" s="4"/>
      <c r="S138" s="4"/>
      <c r="T138" s="4"/>
      <c r="U138" s="4"/>
      <c r="V138" s="4"/>
      <c r="W138" s="4"/>
      <c r="X138" s="4"/>
      <c r="Y138" s="4"/>
      <c r="Z138" s="4"/>
    </row>
    <row r="139" spans="1:26" ht="12.75" customHeight="1" x14ac:dyDescent="0.2">
      <c r="A139" s="125" t="s">
        <v>357</v>
      </c>
      <c r="B139" s="125"/>
      <c r="C139" s="126" t="s">
        <v>358</v>
      </c>
      <c r="D139" s="125" t="s">
        <v>82</v>
      </c>
      <c r="E139" s="127">
        <v>1</v>
      </c>
      <c r="F139" s="128">
        <v>458698</v>
      </c>
      <c r="G139" s="128">
        <f t="shared" si="44"/>
        <v>458698</v>
      </c>
      <c r="H139" s="128">
        <v>458698</v>
      </c>
      <c r="I139" s="123">
        <f t="shared" si="42"/>
        <v>458698</v>
      </c>
      <c r="J139" s="124" t="str">
        <f t="shared" si="1"/>
        <v>OK</v>
      </c>
      <c r="K139" s="128">
        <v>458698</v>
      </c>
      <c r="L139" s="123">
        <f t="shared" si="43"/>
        <v>458698</v>
      </c>
      <c r="M139" s="124" t="str">
        <f t="shared" si="3"/>
        <v>OK</v>
      </c>
      <c r="N139" s="4"/>
      <c r="O139" s="4"/>
      <c r="P139" s="4"/>
      <c r="Q139" s="4"/>
      <c r="R139" s="4"/>
      <c r="S139" s="4"/>
      <c r="T139" s="4"/>
      <c r="U139" s="4"/>
      <c r="V139" s="4"/>
      <c r="W139" s="4"/>
      <c r="X139" s="4"/>
      <c r="Y139" s="4"/>
      <c r="Z139" s="4"/>
    </row>
    <row r="140" spans="1:26" ht="12.75" customHeight="1" x14ac:dyDescent="0.2">
      <c r="A140" s="125" t="s">
        <v>359</v>
      </c>
      <c r="B140" s="125"/>
      <c r="C140" s="126" t="s">
        <v>360</v>
      </c>
      <c r="D140" s="125" t="s">
        <v>82</v>
      </c>
      <c r="E140" s="127">
        <v>25</v>
      </c>
      <c r="F140" s="128">
        <v>402768</v>
      </c>
      <c r="G140" s="128">
        <f t="shared" si="44"/>
        <v>10069200</v>
      </c>
      <c r="H140" s="128">
        <v>402768</v>
      </c>
      <c r="I140" s="123">
        <f t="shared" si="42"/>
        <v>10069200</v>
      </c>
      <c r="J140" s="124" t="str">
        <f t="shared" si="1"/>
        <v>OK</v>
      </c>
      <c r="K140" s="128">
        <v>402768</v>
      </c>
      <c r="L140" s="123">
        <f t="shared" si="43"/>
        <v>10069200</v>
      </c>
      <c r="M140" s="124" t="str">
        <f t="shared" si="3"/>
        <v>OK</v>
      </c>
      <c r="N140" s="4"/>
      <c r="O140" s="4"/>
      <c r="P140" s="4"/>
      <c r="Q140" s="4"/>
      <c r="R140" s="4"/>
      <c r="S140" s="4"/>
      <c r="T140" s="4"/>
      <c r="U140" s="4"/>
      <c r="V140" s="4"/>
      <c r="W140" s="4"/>
      <c r="X140" s="4"/>
      <c r="Y140" s="4"/>
      <c r="Z140" s="4"/>
    </row>
    <row r="141" spans="1:26" ht="12.75" customHeight="1" x14ac:dyDescent="0.2">
      <c r="A141" s="150" t="s">
        <v>361</v>
      </c>
      <c r="B141" s="150"/>
      <c r="C141" s="126" t="s">
        <v>362</v>
      </c>
      <c r="D141" s="125" t="s">
        <v>82</v>
      </c>
      <c r="E141" s="127">
        <v>13</v>
      </c>
      <c r="F141" s="128">
        <v>251409</v>
      </c>
      <c r="G141" s="128">
        <f t="shared" si="44"/>
        <v>3268317</v>
      </c>
      <c r="H141" s="128">
        <v>251409</v>
      </c>
      <c r="I141" s="123">
        <f t="shared" si="42"/>
        <v>3268317</v>
      </c>
      <c r="J141" s="124" t="str">
        <f t="shared" si="1"/>
        <v>OK</v>
      </c>
      <c r="K141" s="128">
        <v>251409</v>
      </c>
      <c r="L141" s="123">
        <f t="shared" si="43"/>
        <v>3268317</v>
      </c>
      <c r="M141" s="124" t="str">
        <f t="shared" si="3"/>
        <v>OK</v>
      </c>
      <c r="N141" s="4"/>
      <c r="O141" s="4"/>
      <c r="P141" s="4"/>
      <c r="Q141" s="4"/>
      <c r="R141" s="4"/>
      <c r="S141" s="4"/>
      <c r="T141" s="4"/>
      <c r="U141" s="4"/>
      <c r="V141" s="4"/>
      <c r="W141" s="4"/>
      <c r="X141" s="4"/>
      <c r="Y141" s="4"/>
      <c r="Z141" s="4"/>
    </row>
    <row r="142" spans="1:26" ht="12.75" customHeight="1" x14ac:dyDescent="0.2">
      <c r="A142" s="125" t="s">
        <v>363</v>
      </c>
      <c r="B142" s="125"/>
      <c r="C142" s="126" t="s">
        <v>364</v>
      </c>
      <c r="D142" s="125" t="s">
        <v>82</v>
      </c>
      <c r="E142" s="127">
        <v>8</v>
      </c>
      <c r="F142" s="128">
        <v>251409</v>
      </c>
      <c r="G142" s="128">
        <f t="shared" si="44"/>
        <v>2011272</v>
      </c>
      <c r="H142" s="128">
        <v>251409</v>
      </c>
      <c r="I142" s="123">
        <f t="shared" si="42"/>
        <v>2011272</v>
      </c>
      <c r="J142" s="124" t="str">
        <f t="shared" si="1"/>
        <v>OK</v>
      </c>
      <c r="K142" s="128">
        <v>251409</v>
      </c>
      <c r="L142" s="123">
        <f t="shared" si="43"/>
        <v>2011272</v>
      </c>
      <c r="M142" s="124" t="str">
        <f t="shared" si="3"/>
        <v>OK</v>
      </c>
      <c r="N142" s="4"/>
      <c r="O142" s="4"/>
      <c r="P142" s="4"/>
      <c r="Q142" s="4"/>
      <c r="R142" s="4"/>
      <c r="S142" s="4"/>
      <c r="T142" s="4"/>
      <c r="U142" s="4"/>
      <c r="V142" s="4"/>
      <c r="W142" s="4"/>
      <c r="X142" s="4"/>
      <c r="Y142" s="4"/>
      <c r="Z142" s="4"/>
    </row>
    <row r="143" spans="1:26" ht="12.75" customHeight="1" x14ac:dyDescent="0.2">
      <c r="A143" s="125" t="s">
        <v>365</v>
      </c>
      <c r="B143" s="125"/>
      <c r="C143" s="126" t="s">
        <v>366</v>
      </c>
      <c r="D143" s="125" t="s">
        <v>82</v>
      </c>
      <c r="E143" s="127">
        <v>2</v>
      </c>
      <c r="F143" s="128">
        <v>154409</v>
      </c>
      <c r="G143" s="128">
        <f t="shared" si="44"/>
        <v>308818</v>
      </c>
      <c r="H143" s="128">
        <v>154409</v>
      </c>
      <c r="I143" s="123">
        <f t="shared" si="42"/>
        <v>308818</v>
      </c>
      <c r="J143" s="124" t="str">
        <f t="shared" si="1"/>
        <v>OK</v>
      </c>
      <c r="K143" s="128">
        <v>154409</v>
      </c>
      <c r="L143" s="123">
        <f t="shared" si="43"/>
        <v>308818</v>
      </c>
      <c r="M143" s="124" t="str">
        <f t="shared" si="3"/>
        <v>OK</v>
      </c>
      <c r="N143" s="4"/>
      <c r="O143" s="4"/>
      <c r="P143" s="4"/>
      <c r="Q143" s="4"/>
      <c r="R143" s="4"/>
      <c r="S143" s="4"/>
      <c r="T143" s="4"/>
      <c r="U143" s="4"/>
      <c r="V143" s="4"/>
      <c r="W143" s="4"/>
      <c r="X143" s="4"/>
      <c r="Y143" s="4"/>
      <c r="Z143" s="4"/>
    </row>
    <row r="144" spans="1:26" ht="12.75" customHeight="1" x14ac:dyDescent="0.2">
      <c r="A144" s="125" t="s">
        <v>367</v>
      </c>
      <c r="B144" s="125"/>
      <c r="C144" s="126" t="s">
        <v>368</v>
      </c>
      <c r="D144" s="125" t="s">
        <v>82</v>
      </c>
      <c r="E144" s="127">
        <v>7</v>
      </c>
      <c r="F144" s="128">
        <v>106394</v>
      </c>
      <c r="G144" s="128">
        <f t="shared" si="44"/>
        <v>744758</v>
      </c>
      <c r="H144" s="128">
        <v>106394</v>
      </c>
      <c r="I144" s="123">
        <f t="shared" si="42"/>
        <v>744758</v>
      </c>
      <c r="J144" s="124" t="str">
        <f t="shared" si="1"/>
        <v>OK</v>
      </c>
      <c r="K144" s="128">
        <v>106394</v>
      </c>
      <c r="L144" s="123">
        <f t="shared" si="43"/>
        <v>744758</v>
      </c>
      <c r="M144" s="124" t="str">
        <f t="shared" si="3"/>
        <v>OK</v>
      </c>
      <c r="N144" s="4"/>
      <c r="O144" s="4"/>
      <c r="P144" s="4"/>
      <c r="Q144" s="4"/>
      <c r="R144" s="4"/>
      <c r="S144" s="4"/>
      <c r="T144" s="4"/>
      <c r="U144" s="4"/>
      <c r="V144" s="4"/>
      <c r="W144" s="4"/>
      <c r="X144" s="4"/>
      <c r="Y144" s="4"/>
      <c r="Z144" s="4"/>
    </row>
    <row r="145" spans="1:26" ht="12.75" customHeight="1" x14ac:dyDescent="0.2">
      <c r="A145" s="125" t="s">
        <v>369</v>
      </c>
      <c r="B145" s="125"/>
      <c r="C145" s="126" t="s">
        <v>370</v>
      </c>
      <c r="D145" s="125" t="s">
        <v>82</v>
      </c>
      <c r="E145" s="127">
        <v>3</v>
      </c>
      <c r="F145" s="128">
        <v>233503</v>
      </c>
      <c r="G145" s="128">
        <f t="shared" si="44"/>
        <v>700509</v>
      </c>
      <c r="H145" s="128">
        <v>233503</v>
      </c>
      <c r="I145" s="123">
        <f t="shared" si="42"/>
        <v>700509</v>
      </c>
      <c r="J145" s="124" t="str">
        <f t="shared" si="1"/>
        <v>OK</v>
      </c>
      <c r="K145" s="128">
        <v>233503</v>
      </c>
      <c r="L145" s="123">
        <f t="shared" si="43"/>
        <v>700509</v>
      </c>
      <c r="M145" s="124" t="str">
        <f t="shared" si="3"/>
        <v>OK</v>
      </c>
      <c r="N145" s="4"/>
      <c r="O145" s="4"/>
      <c r="P145" s="4"/>
      <c r="Q145" s="4"/>
      <c r="R145" s="4"/>
      <c r="S145" s="4"/>
      <c r="T145" s="4"/>
      <c r="U145" s="4"/>
      <c r="V145" s="4"/>
      <c r="W145" s="4"/>
      <c r="X145" s="4"/>
      <c r="Y145" s="4"/>
      <c r="Z145" s="4"/>
    </row>
    <row r="146" spans="1:26" ht="12.75" customHeight="1" x14ac:dyDescent="0.2">
      <c r="A146" s="125" t="s">
        <v>371</v>
      </c>
      <c r="B146" s="125"/>
      <c r="C146" s="126" t="s">
        <v>372</v>
      </c>
      <c r="D146" s="125" t="s">
        <v>105</v>
      </c>
      <c r="E146" s="127">
        <v>100</v>
      </c>
      <c r="F146" s="128">
        <v>10266</v>
      </c>
      <c r="G146" s="128">
        <f t="shared" si="44"/>
        <v>1026600</v>
      </c>
      <c r="H146" s="128">
        <v>10266</v>
      </c>
      <c r="I146" s="123">
        <f t="shared" si="42"/>
        <v>1026600</v>
      </c>
      <c r="J146" s="124" t="str">
        <f t="shared" si="1"/>
        <v>OK</v>
      </c>
      <c r="K146" s="128">
        <v>10266</v>
      </c>
      <c r="L146" s="123">
        <f t="shared" si="43"/>
        <v>1026600</v>
      </c>
      <c r="M146" s="124" t="str">
        <f t="shared" si="3"/>
        <v>OK</v>
      </c>
      <c r="N146" s="4"/>
      <c r="O146" s="4"/>
      <c r="P146" s="4"/>
      <c r="Q146" s="4"/>
      <c r="R146" s="4"/>
      <c r="S146" s="4"/>
      <c r="T146" s="4"/>
      <c r="U146" s="4"/>
      <c r="V146" s="4"/>
      <c r="W146" s="4"/>
      <c r="X146" s="4"/>
      <c r="Y146" s="4"/>
      <c r="Z146" s="4"/>
    </row>
    <row r="147" spans="1:26" ht="12.75" customHeight="1" x14ac:dyDescent="0.2">
      <c r="A147" s="130"/>
      <c r="B147" s="130"/>
      <c r="C147" s="129" t="s">
        <v>373</v>
      </c>
      <c r="D147" s="130"/>
      <c r="E147" s="131"/>
      <c r="F147" s="132"/>
      <c r="G147" s="132">
        <f>SUM(G122:G146)</f>
        <v>44148204</v>
      </c>
      <c r="H147" s="132"/>
      <c r="I147" s="132">
        <f>SUM(I122:I146)</f>
        <v>44148204</v>
      </c>
      <c r="J147" s="124" t="str">
        <f t="shared" si="1"/>
        <v>OK</v>
      </c>
      <c r="K147" s="132"/>
      <c r="L147" s="132">
        <f>SUM(L122:L146)</f>
        <v>44148204</v>
      </c>
      <c r="M147" s="124" t="str">
        <f t="shared" si="3"/>
        <v>OK</v>
      </c>
      <c r="N147" s="4"/>
      <c r="O147" s="4"/>
      <c r="P147" s="4"/>
      <c r="Q147" s="4"/>
      <c r="R147" s="4"/>
      <c r="S147" s="4"/>
      <c r="T147" s="4"/>
      <c r="U147" s="4"/>
      <c r="V147" s="4"/>
      <c r="W147" s="4"/>
      <c r="X147" s="4"/>
      <c r="Y147" s="4"/>
      <c r="Z147" s="4"/>
    </row>
    <row r="148" spans="1:26" ht="12.75" customHeight="1" x14ac:dyDescent="0.2">
      <c r="A148" s="130">
        <v>14.3</v>
      </c>
      <c r="B148" s="148"/>
      <c r="C148" s="138" t="s">
        <v>374</v>
      </c>
      <c r="D148" s="139"/>
      <c r="E148" s="140"/>
      <c r="F148" s="139"/>
      <c r="G148" s="141"/>
      <c r="H148" s="139"/>
      <c r="I148" s="123">
        <f t="shared" ref="I148:I160" si="45">ROUND($E148*H148,0)</f>
        <v>0</v>
      </c>
      <c r="J148" s="124" t="str">
        <f t="shared" si="1"/>
        <v>OK</v>
      </c>
      <c r="K148" s="139"/>
      <c r="L148" s="123">
        <f t="shared" ref="L148:L160" si="46">ROUND($E148*K148,0)</f>
        <v>0</v>
      </c>
      <c r="M148" s="124" t="str">
        <f t="shared" si="3"/>
        <v>OK</v>
      </c>
      <c r="N148" s="4"/>
      <c r="O148" s="4"/>
      <c r="P148" s="4"/>
      <c r="Q148" s="4"/>
      <c r="R148" s="4"/>
      <c r="S148" s="4"/>
      <c r="T148" s="4"/>
      <c r="U148" s="4"/>
      <c r="V148" s="4"/>
      <c r="W148" s="4"/>
      <c r="X148" s="4"/>
      <c r="Y148" s="4"/>
      <c r="Z148" s="4"/>
    </row>
    <row r="149" spans="1:26" ht="12.75" customHeight="1" x14ac:dyDescent="0.2">
      <c r="A149" s="134" t="s">
        <v>375</v>
      </c>
      <c r="B149" s="144"/>
      <c r="C149" s="126" t="s">
        <v>376</v>
      </c>
      <c r="D149" s="134" t="s">
        <v>82</v>
      </c>
      <c r="E149" s="135">
        <v>1</v>
      </c>
      <c r="F149" s="136">
        <v>1729654</v>
      </c>
      <c r="G149" s="136">
        <f t="shared" ref="G149:G158" si="47">+ROUND(F149*E149,0)</f>
        <v>1729654</v>
      </c>
      <c r="H149" s="136">
        <v>1729654</v>
      </c>
      <c r="I149" s="123">
        <f t="shared" si="45"/>
        <v>1729654</v>
      </c>
      <c r="J149" s="124" t="str">
        <f t="shared" si="1"/>
        <v>OK</v>
      </c>
      <c r="K149" s="136">
        <v>1729654</v>
      </c>
      <c r="L149" s="123">
        <f t="shared" si="46"/>
        <v>1729654</v>
      </c>
      <c r="M149" s="124" t="str">
        <f t="shared" si="3"/>
        <v>OK</v>
      </c>
      <c r="N149" s="4"/>
      <c r="O149" s="4"/>
      <c r="P149" s="4"/>
      <c r="Q149" s="4"/>
      <c r="R149" s="4"/>
      <c r="S149" s="4"/>
      <c r="T149" s="4"/>
      <c r="U149" s="4"/>
      <c r="V149" s="4"/>
      <c r="W149" s="4"/>
      <c r="X149" s="4"/>
      <c r="Y149" s="4"/>
      <c r="Z149" s="4"/>
    </row>
    <row r="150" spans="1:26" ht="12.75" customHeight="1" x14ac:dyDescent="0.2">
      <c r="A150" s="134" t="s">
        <v>377</v>
      </c>
      <c r="B150" s="144"/>
      <c r="C150" s="126" t="s">
        <v>378</v>
      </c>
      <c r="D150" s="134" t="s">
        <v>82</v>
      </c>
      <c r="E150" s="135">
        <v>2</v>
      </c>
      <c r="F150" s="136">
        <v>50300</v>
      </c>
      <c r="G150" s="136">
        <f t="shared" si="47"/>
        <v>100600</v>
      </c>
      <c r="H150" s="136">
        <v>50300</v>
      </c>
      <c r="I150" s="123">
        <f t="shared" si="45"/>
        <v>100600</v>
      </c>
      <c r="J150" s="124" t="str">
        <f t="shared" si="1"/>
        <v>OK</v>
      </c>
      <c r="K150" s="136">
        <v>50300</v>
      </c>
      <c r="L150" s="123">
        <f t="shared" si="46"/>
        <v>100600</v>
      </c>
      <c r="M150" s="124" t="str">
        <f t="shared" si="3"/>
        <v>OK</v>
      </c>
      <c r="N150" s="4"/>
      <c r="O150" s="4"/>
      <c r="P150" s="4"/>
      <c r="Q150" s="4"/>
      <c r="R150" s="4"/>
      <c r="S150" s="4"/>
      <c r="T150" s="4"/>
      <c r="U150" s="4"/>
      <c r="V150" s="4"/>
      <c r="W150" s="4"/>
      <c r="X150" s="4"/>
      <c r="Y150" s="4"/>
      <c r="Z150" s="4"/>
    </row>
    <row r="151" spans="1:26" ht="12.75" customHeight="1" x14ac:dyDescent="0.2">
      <c r="A151" s="142" t="s">
        <v>379</v>
      </c>
      <c r="B151" s="143"/>
      <c r="C151" s="126" t="s">
        <v>380</v>
      </c>
      <c r="D151" s="142" t="s">
        <v>82</v>
      </c>
      <c r="E151" s="145">
        <v>1</v>
      </c>
      <c r="F151" s="146">
        <v>1038346</v>
      </c>
      <c r="G151" s="146">
        <f t="shared" si="47"/>
        <v>1038346</v>
      </c>
      <c r="H151" s="146">
        <v>1038346</v>
      </c>
      <c r="I151" s="123">
        <f t="shared" si="45"/>
        <v>1038346</v>
      </c>
      <c r="J151" s="124" t="str">
        <f t="shared" si="1"/>
        <v>OK</v>
      </c>
      <c r="K151" s="146">
        <v>1038346</v>
      </c>
      <c r="L151" s="123">
        <f t="shared" si="46"/>
        <v>1038346</v>
      </c>
      <c r="M151" s="124" t="str">
        <f t="shared" si="3"/>
        <v>OK</v>
      </c>
      <c r="N151" s="4"/>
      <c r="O151" s="4"/>
      <c r="P151" s="4"/>
      <c r="Q151" s="4"/>
      <c r="R151" s="4"/>
      <c r="S151" s="4"/>
      <c r="T151" s="4"/>
      <c r="U151" s="4"/>
      <c r="V151" s="4"/>
      <c r="W151" s="4"/>
      <c r="X151" s="4"/>
      <c r="Y151" s="4"/>
      <c r="Z151" s="4"/>
    </row>
    <row r="152" spans="1:26" ht="12.75" customHeight="1" x14ac:dyDescent="0.2">
      <c r="A152" s="134" t="s">
        <v>381</v>
      </c>
      <c r="B152" s="144"/>
      <c r="C152" s="126" t="s">
        <v>382</v>
      </c>
      <c r="D152" s="134" t="s">
        <v>82</v>
      </c>
      <c r="E152" s="135">
        <v>1</v>
      </c>
      <c r="F152" s="136">
        <v>131194</v>
      </c>
      <c r="G152" s="136">
        <f t="shared" si="47"/>
        <v>131194</v>
      </c>
      <c r="H152" s="136">
        <v>131194</v>
      </c>
      <c r="I152" s="123">
        <f t="shared" si="45"/>
        <v>131194</v>
      </c>
      <c r="J152" s="124" t="str">
        <f t="shared" si="1"/>
        <v>OK</v>
      </c>
      <c r="K152" s="136">
        <v>131194</v>
      </c>
      <c r="L152" s="123">
        <f t="shared" si="46"/>
        <v>131194</v>
      </c>
      <c r="M152" s="124" t="str">
        <f t="shared" si="3"/>
        <v>OK</v>
      </c>
      <c r="N152" s="4"/>
      <c r="O152" s="4"/>
      <c r="P152" s="4"/>
      <c r="Q152" s="4"/>
      <c r="R152" s="4"/>
      <c r="S152" s="4"/>
      <c r="T152" s="4"/>
      <c r="U152" s="4"/>
      <c r="V152" s="4"/>
      <c r="W152" s="4"/>
      <c r="X152" s="4"/>
      <c r="Y152" s="4"/>
      <c r="Z152" s="4"/>
    </row>
    <row r="153" spans="1:26" ht="12.75" customHeight="1" x14ac:dyDescent="0.2">
      <c r="A153" s="134" t="s">
        <v>383</v>
      </c>
      <c r="B153" s="144"/>
      <c r="C153" s="126" t="s">
        <v>384</v>
      </c>
      <c r="D153" s="134" t="s">
        <v>105</v>
      </c>
      <c r="E153" s="135">
        <v>4</v>
      </c>
      <c r="F153" s="136">
        <v>38472</v>
      </c>
      <c r="G153" s="136">
        <f t="shared" si="47"/>
        <v>153888</v>
      </c>
      <c r="H153" s="136">
        <v>38472</v>
      </c>
      <c r="I153" s="123">
        <f t="shared" si="45"/>
        <v>153888</v>
      </c>
      <c r="J153" s="124" t="str">
        <f t="shared" si="1"/>
        <v>OK</v>
      </c>
      <c r="K153" s="136">
        <v>38472</v>
      </c>
      <c r="L153" s="123">
        <f t="shared" si="46"/>
        <v>153888</v>
      </c>
      <c r="M153" s="124" t="str">
        <f t="shared" si="3"/>
        <v>OK</v>
      </c>
      <c r="N153" s="4"/>
      <c r="O153" s="4"/>
      <c r="P153" s="4"/>
      <c r="Q153" s="4"/>
      <c r="R153" s="4"/>
      <c r="S153" s="4"/>
      <c r="T153" s="4"/>
      <c r="U153" s="4"/>
      <c r="V153" s="4"/>
      <c r="W153" s="4"/>
      <c r="X153" s="4"/>
      <c r="Y153" s="4"/>
      <c r="Z153" s="4"/>
    </row>
    <row r="154" spans="1:26" ht="12.75" customHeight="1" x14ac:dyDescent="0.2">
      <c r="A154" s="125" t="s">
        <v>385</v>
      </c>
      <c r="B154" s="125"/>
      <c r="C154" s="126" t="s">
        <v>386</v>
      </c>
      <c r="D154" s="125" t="s">
        <v>82</v>
      </c>
      <c r="E154" s="127">
        <v>12</v>
      </c>
      <c r="F154" s="128">
        <v>45051</v>
      </c>
      <c r="G154" s="128">
        <f t="shared" si="47"/>
        <v>540612</v>
      </c>
      <c r="H154" s="128">
        <v>45051</v>
      </c>
      <c r="I154" s="123">
        <f t="shared" si="45"/>
        <v>540612</v>
      </c>
      <c r="J154" s="124" t="str">
        <f t="shared" si="1"/>
        <v>OK</v>
      </c>
      <c r="K154" s="128">
        <v>45051</v>
      </c>
      <c r="L154" s="123">
        <f t="shared" si="46"/>
        <v>540612</v>
      </c>
      <c r="M154" s="124" t="str">
        <f t="shared" si="3"/>
        <v>OK</v>
      </c>
      <c r="N154" s="4"/>
      <c r="O154" s="4"/>
      <c r="P154" s="4"/>
      <c r="Q154" s="4"/>
      <c r="R154" s="4"/>
      <c r="S154" s="4"/>
      <c r="T154" s="4"/>
      <c r="U154" s="4"/>
      <c r="V154" s="4"/>
      <c r="W154" s="4"/>
      <c r="X154" s="4"/>
      <c r="Y154" s="4"/>
      <c r="Z154" s="4"/>
    </row>
    <row r="155" spans="1:26" ht="12.75" customHeight="1" x14ac:dyDescent="0.2">
      <c r="A155" s="125" t="s">
        <v>387</v>
      </c>
      <c r="B155" s="125"/>
      <c r="C155" s="126" t="s">
        <v>388</v>
      </c>
      <c r="D155" s="125" t="s">
        <v>82</v>
      </c>
      <c r="E155" s="127">
        <v>13</v>
      </c>
      <c r="F155" s="128">
        <v>51567</v>
      </c>
      <c r="G155" s="128">
        <f t="shared" si="47"/>
        <v>670371</v>
      </c>
      <c r="H155" s="128">
        <v>51567</v>
      </c>
      <c r="I155" s="123">
        <f t="shared" si="45"/>
        <v>670371</v>
      </c>
      <c r="J155" s="124" t="str">
        <f t="shared" si="1"/>
        <v>OK</v>
      </c>
      <c r="K155" s="128">
        <v>51567</v>
      </c>
      <c r="L155" s="123">
        <f t="shared" si="46"/>
        <v>670371</v>
      </c>
      <c r="M155" s="124" t="str">
        <f t="shared" si="3"/>
        <v>OK</v>
      </c>
      <c r="N155" s="4"/>
      <c r="O155" s="4"/>
      <c r="P155" s="4"/>
      <c r="Q155" s="4"/>
      <c r="R155" s="4"/>
      <c r="S155" s="4"/>
      <c r="T155" s="4"/>
      <c r="U155" s="4"/>
      <c r="V155" s="4"/>
      <c r="W155" s="4"/>
      <c r="X155" s="4"/>
      <c r="Y155" s="4"/>
      <c r="Z155" s="4"/>
    </row>
    <row r="156" spans="1:26" ht="12.75" customHeight="1" x14ac:dyDescent="0.2">
      <c r="A156" s="125" t="s">
        <v>389</v>
      </c>
      <c r="B156" s="125"/>
      <c r="C156" s="126" t="s">
        <v>390</v>
      </c>
      <c r="D156" s="125" t="s">
        <v>82</v>
      </c>
      <c r="E156" s="127">
        <v>0</v>
      </c>
      <c r="F156" s="128">
        <v>2655798</v>
      </c>
      <c r="G156" s="128">
        <f t="shared" si="47"/>
        <v>0</v>
      </c>
      <c r="H156" s="128">
        <v>2655798</v>
      </c>
      <c r="I156" s="123">
        <f t="shared" si="45"/>
        <v>0</v>
      </c>
      <c r="J156" s="124" t="str">
        <f t="shared" si="1"/>
        <v>OK</v>
      </c>
      <c r="K156" s="128">
        <v>2655798</v>
      </c>
      <c r="L156" s="123">
        <f t="shared" si="46"/>
        <v>0</v>
      </c>
      <c r="M156" s="124" t="str">
        <f t="shared" si="3"/>
        <v>OK</v>
      </c>
      <c r="N156" s="4"/>
      <c r="O156" s="4"/>
      <c r="P156" s="4"/>
      <c r="Q156" s="4"/>
      <c r="R156" s="4"/>
      <c r="S156" s="4"/>
      <c r="T156" s="4"/>
      <c r="U156" s="4"/>
      <c r="V156" s="4"/>
      <c r="W156" s="4"/>
      <c r="X156" s="4"/>
      <c r="Y156" s="4"/>
      <c r="Z156" s="4"/>
    </row>
    <row r="157" spans="1:26" ht="12.75" customHeight="1" x14ac:dyDescent="0.2">
      <c r="A157" s="125" t="s">
        <v>391</v>
      </c>
      <c r="B157" s="125"/>
      <c r="C157" s="126" t="s">
        <v>392</v>
      </c>
      <c r="D157" s="125" t="s">
        <v>82</v>
      </c>
      <c r="E157" s="127">
        <v>1</v>
      </c>
      <c r="F157" s="128">
        <v>22400</v>
      </c>
      <c r="G157" s="128">
        <f t="shared" si="47"/>
        <v>22400</v>
      </c>
      <c r="H157" s="128">
        <v>22400</v>
      </c>
      <c r="I157" s="123">
        <f t="shared" si="45"/>
        <v>22400</v>
      </c>
      <c r="J157" s="124" t="str">
        <f t="shared" si="1"/>
        <v>OK</v>
      </c>
      <c r="K157" s="128">
        <v>22400</v>
      </c>
      <c r="L157" s="123">
        <f t="shared" si="46"/>
        <v>22400</v>
      </c>
      <c r="M157" s="124" t="str">
        <f t="shared" si="3"/>
        <v>OK</v>
      </c>
      <c r="N157" s="4"/>
      <c r="O157" s="4"/>
      <c r="P157" s="4"/>
      <c r="Q157" s="4"/>
      <c r="R157" s="4"/>
      <c r="S157" s="4"/>
      <c r="T157" s="4"/>
      <c r="U157" s="4"/>
      <c r="V157" s="4"/>
      <c r="W157" s="4"/>
      <c r="X157" s="4"/>
      <c r="Y157" s="4"/>
      <c r="Z157" s="4"/>
    </row>
    <row r="158" spans="1:26" ht="12.75" customHeight="1" x14ac:dyDescent="0.2">
      <c r="A158" s="125" t="s">
        <v>393</v>
      </c>
      <c r="B158" s="125"/>
      <c r="C158" s="126" t="s">
        <v>394</v>
      </c>
      <c r="D158" s="125" t="s">
        <v>82</v>
      </c>
      <c r="E158" s="127">
        <v>0</v>
      </c>
      <c r="F158" s="128">
        <v>23836819</v>
      </c>
      <c r="G158" s="128">
        <f t="shared" si="47"/>
        <v>0</v>
      </c>
      <c r="H158" s="128">
        <v>23836819</v>
      </c>
      <c r="I158" s="123">
        <f t="shared" si="45"/>
        <v>0</v>
      </c>
      <c r="J158" s="124" t="str">
        <f t="shared" si="1"/>
        <v>OK</v>
      </c>
      <c r="K158" s="128">
        <v>23836819</v>
      </c>
      <c r="L158" s="123">
        <f t="shared" si="46"/>
        <v>0</v>
      </c>
      <c r="M158" s="124" t="str">
        <f t="shared" si="3"/>
        <v>OK</v>
      </c>
      <c r="N158" s="4"/>
      <c r="O158" s="4"/>
      <c r="P158" s="4"/>
      <c r="Q158" s="4"/>
      <c r="R158" s="4"/>
      <c r="S158" s="4"/>
      <c r="T158" s="4"/>
      <c r="U158" s="4"/>
      <c r="V158" s="4"/>
      <c r="W158" s="4"/>
      <c r="X158" s="4"/>
      <c r="Y158" s="4"/>
      <c r="Z158" s="4"/>
    </row>
    <row r="159" spans="1:26" ht="12.75" customHeight="1" x14ac:dyDescent="0.2">
      <c r="A159" s="142"/>
      <c r="B159" s="143"/>
      <c r="C159" s="126" t="s">
        <v>395</v>
      </c>
      <c r="D159" s="142"/>
      <c r="E159" s="145"/>
      <c r="F159" s="146"/>
      <c r="G159" s="146"/>
      <c r="H159" s="146"/>
      <c r="I159" s="123">
        <f t="shared" si="45"/>
        <v>0</v>
      </c>
      <c r="J159" s="124" t="str">
        <f t="shared" si="1"/>
        <v>OK</v>
      </c>
      <c r="K159" s="146"/>
      <c r="L159" s="123">
        <f t="shared" si="46"/>
        <v>0</v>
      </c>
      <c r="M159" s="124" t="str">
        <f t="shared" si="3"/>
        <v>OK</v>
      </c>
      <c r="N159" s="4"/>
      <c r="O159" s="4"/>
      <c r="P159" s="4"/>
      <c r="Q159" s="4"/>
      <c r="R159" s="4"/>
      <c r="S159" s="4"/>
      <c r="T159" s="4"/>
      <c r="U159" s="4"/>
      <c r="V159" s="4"/>
      <c r="W159" s="4"/>
      <c r="X159" s="4"/>
      <c r="Y159" s="4"/>
      <c r="Z159" s="4"/>
    </row>
    <row r="160" spans="1:26" ht="12.75" customHeight="1" x14ac:dyDescent="0.2">
      <c r="A160" s="125" t="s">
        <v>396</v>
      </c>
      <c r="B160" s="147"/>
      <c r="C160" s="126" t="s">
        <v>397</v>
      </c>
      <c r="D160" s="125" t="s">
        <v>82</v>
      </c>
      <c r="E160" s="127">
        <v>1</v>
      </c>
      <c r="F160" s="128">
        <v>886093.19015482627</v>
      </c>
      <c r="G160" s="128">
        <f>+ROUND(F160*E160,0)</f>
        <v>886093</v>
      </c>
      <c r="H160" s="128">
        <v>886093</v>
      </c>
      <c r="I160" s="123">
        <f t="shared" si="45"/>
        <v>886093</v>
      </c>
      <c r="J160" s="124" t="str">
        <f t="shared" si="1"/>
        <v>OK</v>
      </c>
      <c r="K160" s="128">
        <v>886093</v>
      </c>
      <c r="L160" s="123">
        <f t="shared" si="46"/>
        <v>886093</v>
      </c>
      <c r="M160" s="124" t="str">
        <f t="shared" si="3"/>
        <v>OK</v>
      </c>
      <c r="N160" s="4"/>
      <c r="O160" s="4"/>
      <c r="P160" s="4"/>
      <c r="Q160" s="4"/>
      <c r="R160" s="4"/>
      <c r="S160" s="4"/>
      <c r="T160" s="4"/>
      <c r="U160" s="4"/>
      <c r="V160" s="4"/>
      <c r="W160" s="4"/>
      <c r="X160" s="4"/>
      <c r="Y160" s="4"/>
      <c r="Z160" s="4"/>
    </row>
    <row r="161" spans="1:26" ht="12.75" customHeight="1" x14ac:dyDescent="0.2">
      <c r="A161" s="149"/>
      <c r="B161" s="151"/>
      <c r="C161" s="129" t="s">
        <v>398</v>
      </c>
      <c r="D161" s="130"/>
      <c r="E161" s="152"/>
      <c r="F161" s="132"/>
      <c r="G161" s="132">
        <f>SUM(G149:G160)</f>
        <v>5273158</v>
      </c>
      <c r="H161" s="123"/>
      <c r="I161" s="132">
        <f>SUM(I149:I160)</f>
        <v>5273158</v>
      </c>
      <c r="J161" s="124" t="str">
        <f t="shared" si="1"/>
        <v>OK</v>
      </c>
      <c r="K161" s="123"/>
      <c r="L161" s="132">
        <f>SUM(L149:L160)</f>
        <v>5273158</v>
      </c>
      <c r="M161" s="124" t="str">
        <f t="shared" si="3"/>
        <v>OK</v>
      </c>
      <c r="N161" s="4"/>
      <c r="O161" s="4"/>
      <c r="P161" s="4"/>
      <c r="Q161" s="4"/>
      <c r="R161" s="4"/>
      <c r="S161" s="4"/>
      <c r="T161" s="4"/>
      <c r="U161" s="4"/>
      <c r="V161" s="4"/>
      <c r="W161" s="4"/>
      <c r="X161" s="4"/>
      <c r="Y161" s="4"/>
      <c r="Z161" s="4"/>
    </row>
    <row r="162" spans="1:26" ht="12.75" customHeight="1" x14ac:dyDescent="0.2">
      <c r="A162" s="142"/>
      <c r="B162" s="153"/>
      <c r="C162" s="129" t="s">
        <v>399</v>
      </c>
      <c r="D162" s="125"/>
      <c r="E162" s="154"/>
      <c r="F162" s="154"/>
      <c r="G162" s="155">
        <f>SUM(G120,G147,G161)</f>
        <v>96311159</v>
      </c>
      <c r="H162" s="123"/>
      <c r="I162" s="155">
        <f>SUM(I120,I147,I161)</f>
        <v>96311159</v>
      </c>
      <c r="J162" s="124" t="str">
        <f t="shared" si="1"/>
        <v>OK</v>
      </c>
      <c r="K162" s="123"/>
      <c r="L162" s="155">
        <f>SUM(L120,L147,L161)</f>
        <v>96311159</v>
      </c>
      <c r="M162" s="124" t="str">
        <f t="shared" si="3"/>
        <v>OK</v>
      </c>
      <c r="N162" s="4"/>
      <c r="O162" s="4"/>
      <c r="P162" s="4"/>
      <c r="Q162" s="4"/>
      <c r="R162" s="4"/>
      <c r="S162" s="4"/>
      <c r="T162" s="4"/>
      <c r="U162" s="4"/>
      <c r="V162" s="4"/>
      <c r="W162" s="4"/>
      <c r="X162" s="4"/>
      <c r="Y162" s="4"/>
      <c r="Z162" s="4"/>
    </row>
    <row r="163" spans="1:26" ht="12.75" customHeight="1" x14ac:dyDescent="0.2">
      <c r="A163" s="149"/>
      <c r="B163" s="151"/>
      <c r="C163" s="126"/>
      <c r="D163" s="130"/>
      <c r="E163" s="152"/>
      <c r="F163" s="152"/>
      <c r="G163" s="132"/>
      <c r="H163" s="123"/>
      <c r="I163" s="123"/>
      <c r="J163" s="124" t="str">
        <f t="shared" si="1"/>
        <v>OK</v>
      </c>
      <c r="K163" s="123"/>
      <c r="L163" s="123"/>
      <c r="M163" s="124" t="str">
        <f t="shared" si="3"/>
        <v>OK</v>
      </c>
      <c r="N163" s="4"/>
      <c r="O163" s="4"/>
      <c r="P163" s="4"/>
      <c r="Q163" s="4"/>
      <c r="R163" s="4"/>
      <c r="S163" s="4"/>
      <c r="T163" s="4"/>
      <c r="U163" s="4"/>
      <c r="V163" s="4"/>
      <c r="W163" s="4"/>
      <c r="X163" s="4"/>
      <c r="Y163" s="4"/>
      <c r="Z163" s="4"/>
    </row>
    <row r="164" spans="1:26" ht="12.75" customHeight="1" x14ac:dyDescent="0.2">
      <c r="A164" s="156"/>
      <c r="B164" s="156"/>
      <c r="C164" s="117" t="s">
        <v>400</v>
      </c>
      <c r="D164" s="156"/>
      <c r="E164" s="156"/>
      <c r="F164" s="157"/>
      <c r="G164" s="158">
        <f>+G94+G88+G81+G76+G72+G69+G63+G54+G48+G30+G27+G21+G13+G162</f>
        <v>461936643</v>
      </c>
      <c r="H164" s="157"/>
      <c r="I164" s="158">
        <f>+I94+I88+I81+I76+I72+I69+I63+I54+I48+I30+I27+I21+I13+I162</f>
        <v>461936643</v>
      </c>
      <c r="J164" s="156"/>
      <c r="K164" s="157"/>
      <c r="L164" s="158">
        <f>+L94+L88+L81+L76+L72+L69+L63+L54+L48+L30+L27+L21+L13+L162</f>
        <v>461936643</v>
      </c>
      <c r="M164" s="156"/>
      <c r="N164" s="4"/>
      <c r="O164" s="4"/>
      <c r="P164" s="4"/>
      <c r="Q164" s="4"/>
      <c r="R164" s="4"/>
      <c r="S164" s="4"/>
      <c r="T164" s="4"/>
      <c r="U164" s="4"/>
      <c r="V164" s="4"/>
      <c r="W164" s="4"/>
      <c r="X164" s="4"/>
      <c r="Y164" s="4"/>
      <c r="Z164" s="4"/>
    </row>
    <row r="165" spans="1:26" ht="12.75" customHeight="1" x14ac:dyDescent="0.2">
      <c r="A165" s="156"/>
      <c r="B165" s="156"/>
      <c r="C165" s="154" t="s">
        <v>401</v>
      </c>
      <c r="D165" s="159">
        <v>0.17</v>
      </c>
      <c r="E165" s="156"/>
      <c r="F165" s="157"/>
      <c r="G165" s="160">
        <f>ROUND(G164*$D165,0)</f>
        <v>78529229</v>
      </c>
      <c r="H165" s="159">
        <v>0.17</v>
      </c>
      <c r="I165" s="160">
        <f t="shared" ref="I165:I167" si="48">ROUND(I$164*$H165,0)</f>
        <v>78529229</v>
      </c>
      <c r="J165" s="156"/>
      <c r="K165" s="159">
        <v>0.17</v>
      </c>
      <c r="L165" s="160">
        <f t="shared" ref="L165:L167" si="49">ROUND(L$164*$K165,0)</f>
        <v>78529229</v>
      </c>
      <c r="M165" s="156"/>
      <c r="N165" s="4"/>
      <c r="O165" s="4"/>
      <c r="P165" s="4"/>
      <c r="Q165" s="4"/>
      <c r="R165" s="4"/>
      <c r="S165" s="4"/>
      <c r="T165" s="4"/>
      <c r="U165" s="4"/>
      <c r="V165" s="4"/>
      <c r="W165" s="4"/>
      <c r="X165" s="4"/>
      <c r="Y165" s="4"/>
      <c r="Z165" s="4"/>
    </row>
    <row r="166" spans="1:26" ht="12.75" customHeight="1" x14ac:dyDescent="0.2">
      <c r="A166" s="156"/>
      <c r="B166" s="156"/>
      <c r="C166" s="154" t="s">
        <v>402</v>
      </c>
      <c r="D166" s="159">
        <v>0.03</v>
      </c>
      <c r="E166" s="156"/>
      <c r="F166" s="157"/>
      <c r="G166" s="160">
        <f>ROUND(G164*$D166,0)</f>
        <v>13858099</v>
      </c>
      <c r="H166" s="159">
        <v>0.03</v>
      </c>
      <c r="I166" s="160">
        <f t="shared" si="48"/>
        <v>13858099</v>
      </c>
      <c r="J166" s="156"/>
      <c r="K166" s="159">
        <v>0.03</v>
      </c>
      <c r="L166" s="160">
        <f t="shared" si="49"/>
        <v>13858099</v>
      </c>
      <c r="M166" s="156"/>
      <c r="N166" s="4"/>
      <c r="O166" s="4"/>
      <c r="P166" s="4"/>
      <c r="Q166" s="4"/>
      <c r="R166" s="4"/>
      <c r="S166" s="4"/>
      <c r="T166" s="4"/>
      <c r="U166" s="4"/>
      <c r="V166" s="4"/>
      <c r="W166" s="4"/>
      <c r="X166" s="4"/>
      <c r="Y166" s="4"/>
      <c r="Z166" s="4"/>
    </row>
    <row r="167" spans="1:26" ht="12.75" customHeight="1" x14ac:dyDescent="0.2">
      <c r="A167" s="156"/>
      <c r="B167" s="156"/>
      <c r="C167" s="154" t="s">
        <v>403</v>
      </c>
      <c r="D167" s="159">
        <v>0.05</v>
      </c>
      <c r="E167" s="156"/>
      <c r="F167" s="157"/>
      <c r="G167" s="160">
        <f>ROUND(G164*$D167,0)</f>
        <v>23096832</v>
      </c>
      <c r="H167" s="159">
        <v>0.05</v>
      </c>
      <c r="I167" s="160">
        <f t="shared" si="48"/>
        <v>23096832</v>
      </c>
      <c r="J167" s="156"/>
      <c r="K167" s="159">
        <v>0.05</v>
      </c>
      <c r="L167" s="160">
        <f t="shared" si="49"/>
        <v>23096832</v>
      </c>
      <c r="M167" s="156"/>
      <c r="N167" s="4"/>
      <c r="O167" s="4"/>
      <c r="P167" s="4"/>
      <c r="Q167" s="4"/>
      <c r="R167" s="4"/>
      <c r="S167" s="4"/>
      <c r="T167" s="4"/>
      <c r="U167" s="4"/>
      <c r="V167" s="4"/>
      <c r="W167" s="4"/>
      <c r="X167" s="4"/>
      <c r="Y167" s="4"/>
      <c r="Z167" s="4"/>
    </row>
    <row r="168" spans="1:26" ht="12.75" customHeight="1" x14ac:dyDescent="0.2">
      <c r="A168" s="156"/>
      <c r="B168" s="156"/>
      <c r="C168" s="154" t="s">
        <v>404</v>
      </c>
      <c r="D168" s="159">
        <f>SUM(D165:D167)</f>
        <v>0.25</v>
      </c>
      <c r="E168" s="156"/>
      <c r="F168" s="157"/>
      <c r="G168" s="160">
        <f t="shared" ref="G168:I168" si="50">SUM(G165:G167)</f>
        <v>115484160</v>
      </c>
      <c r="H168" s="159">
        <f t="shared" si="50"/>
        <v>0.25</v>
      </c>
      <c r="I168" s="160">
        <f t="shared" si="50"/>
        <v>115484160</v>
      </c>
      <c r="J168" s="156" t="str">
        <f>+IF(H168&lt;=$D$168,"OK","NO OK")</f>
        <v>OK</v>
      </c>
      <c r="K168" s="159">
        <f t="shared" ref="K168:L168" si="51">SUM(K165:K167)</f>
        <v>0.25</v>
      </c>
      <c r="L168" s="160">
        <f t="shared" si="51"/>
        <v>115484160</v>
      </c>
      <c r="M168" s="156" t="str">
        <f>+IF(K168&lt;=$D$168,"OK","NO OK")</f>
        <v>OK</v>
      </c>
      <c r="N168" s="4"/>
      <c r="O168" s="4"/>
      <c r="P168" s="4"/>
      <c r="Q168" s="4"/>
      <c r="R168" s="4"/>
      <c r="S168" s="4"/>
      <c r="T168" s="4"/>
      <c r="U168" s="4"/>
      <c r="V168" s="4"/>
      <c r="W168" s="4"/>
      <c r="X168" s="4"/>
      <c r="Y168" s="4"/>
      <c r="Z168" s="4"/>
    </row>
    <row r="169" spans="1:26" ht="12.75" customHeight="1" x14ac:dyDescent="0.2">
      <c r="A169" s="156"/>
      <c r="B169" s="156"/>
      <c r="C169" s="161" t="s">
        <v>405</v>
      </c>
      <c r="D169" s="162">
        <v>0.19</v>
      </c>
      <c r="E169" s="156"/>
      <c r="F169" s="157"/>
      <c r="G169" s="160">
        <f>ROUND(G167*D169,0)</f>
        <v>4388398</v>
      </c>
      <c r="H169" s="162">
        <v>0.19</v>
      </c>
      <c r="I169" s="160">
        <f>ROUND(I167*H169,0)</f>
        <v>4388398</v>
      </c>
      <c r="J169" s="156"/>
      <c r="K169" s="162">
        <v>0.19</v>
      </c>
      <c r="L169" s="160">
        <f>ROUND(L167*K169,0)</f>
        <v>4388398</v>
      </c>
      <c r="M169" s="156"/>
      <c r="N169" s="4"/>
      <c r="O169" s="4"/>
      <c r="P169" s="4"/>
      <c r="Q169" s="4"/>
      <c r="R169" s="4"/>
      <c r="S169" s="4"/>
      <c r="T169" s="4"/>
      <c r="U169" s="4"/>
      <c r="V169" s="4"/>
      <c r="W169" s="4"/>
      <c r="X169" s="4"/>
      <c r="Y169" s="4"/>
      <c r="Z169" s="4"/>
    </row>
    <row r="170" spans="1:26" ht="12.75" customHeight="1" x14ac:dyDescent="0.2">
      <c r="A170" s="156"/>
      <c r="B170" s="163"/>
      <c r="C170" s="164" t="s">
        <v>406</v>
      </c>
      <c r="D170" s="156"/>
      <c r="E170" s="165"/>
      <c r="F170" s="157"/>
      <c r="G170" s="166">
        <f>ROUND(+G164+G168+G169,0)</f>
        <v>581809201</v>
      </c>
      <c r="H170" s="167"/>
      <c r="I170" s="166">
        <f>ROUND(+I164+I168+I169,0)</f>
        <v>581809201</v>
      </c>
      <c r="J170" s="156"/>
      <c r="K170" s="167"/>
      <c r="L170" s="166">
        <f>ROUND(+L164+L168+L169,0)</f>
        <v>581809201</v>
      </c>
      <c r="M170" s="156"/>
      <c r="N170" s="4"/>
      <c r="O170" s="4"/>
      <c r="P170" s="4"/>
      <c r="Q170" s="4"/>
      <c r="R170" s="4"/>
      <c r="S170" s="4"/>
      <c r="T170" s="4"/>
      <c r="U170" s="4"/>
      <c r="V170" s="4"/>
      <c r="W170" s="4"/>
      <c r="X170" s="4"/>
      <c r="Y170" s="4"/>
      <c r="Z170" s="4"/>
    </row>
    <row r="171" spans="1:26" ht="12.75" customHeight="1" x14ac:dyDescent="0.2">
      <c r="A171" s="156"/>
      <c r="B171" s="163"/>
      <c r="C171" s="164"/>
      <c r="D171" s="156"/>
      <c r="E171" s="165"/>
      <c r="F171" s="157"/>
      <c r="G171" s="166"/>
      <c r="H171" s="167"/>
      <c r="I171" s="160"/>
      <c r="J171" s="156"/>
      <c r="K171" s="167"/>
      <c r="L171" s="160"/>
      <c r="M171" s="156"/>
      <c r="N171" s="4"/>
      <c r="O171" s="4"/>
      <c r="P171" s="4"/>
      <c r="Q171" s="4"/>
      <c r="R171" s="4"/>
      <c r="S171" s="4"/>
      <c r="T171" s="4"/>
      <c r="U171" s="4"/>
      <c r="V171" s="4"/>
      <c r="W171" s="4"/>
      <c r="X171" s="4"/>
      <c r="Y171" s="4"/>
      <c r="Z171" s="4"/>
    </row>
    <row r="172" spans="1:26" ht="12.75" customHeight="1" x14ac:dyDescent="0.2">
      <c r="A172" s="156"/>
      <c r="B172" s="163"/>
      <c r="C172" s="164" t="s">
        <v>407</v>
      </c>
      <c r="D172" s="156"/>
      <c r="E172" s="165"/>
      <c r="F172" s="157"/>
      <c r="G172" s="166">
        <f>SUM(G170:G171)</f>
        <v>581809201</v>
      </c>
      <c r="H172" s="167"/>
      <c r="I172" s="160"/>
      <c r="J172" s="156"/>
      <c r="K172" s="167"/>
      <c r="L172" s="160"/>
      <c r="M172" s="156"/>
      <c r="N172" s="4"/>
      <c r="O172" s="4"/>
      <c r="P172" s="4"/>
      <c r="Q172" s="4"/>
      <c r="R172" s="4"/>
      <c r="S172" s="4"/>
      <c r="T172" s="4"/>
      <c r="U172" s="4"/>
      <c r="V172" s="4"/>
      <c r="W172" s="4"/>
      <c r="X172" s="4"/>
      <c r="Y172" s="4"/>
      <c r="Z172" s="4"/>
    </row>
    <row r="173" spans="1:26" ht="12.75" customHeight="1" x14ac:dyDescent="0.2">
      <c r="A173" s="156"/>
      <c r="B173" s="163"/>
      <c r="C173" s="164"/>
      <c r="D173" s="156"/>
      <c r="E173" s="165"/>
      <c r="F173" s="157"/>
      <c r="G173" s="166"/>
      <c r="H173" s="167"/>
      <c r="I173" s="160"/>
      <c r="J173" s="156"/>
      <c r="K173" s="167"/>
      <c r="L173" s="160"/>
      <c r="M173" s="156"/>
      <c r="N173" s="4"/>
      <c r="O173" s="4"/>
      <c r="P173" s="4"/>
      <c r="Q173" s="4"/>
      <c r="R173" s="4"/>
      <c r="S173" s="4"/>
      <c r="T173" s="4"/>
      <c r="U173" s="4"/>
      <c r="V173" s="4"/>
      <c r="W173" s="4"/>
      <c r="X173" s="4"/>
      <c r="Y173" s="4"/>
      <c r="Z173" s="4"/>
    </row>
    <row r="174" spans="1:26" ht="12.75" customHeight="1" x14ac:dyDescent="0.2">
      <c r="A174" s="156"/>
      <c r="B174" s="156"/>
      <c r="C174" s="168" t="s">
        <v>408</v>
      </c>
      <c r="D174" s="156"/>
      <c r="E174" s="156"/>
      <c r="F174" s="156"/>
      <c r="G174" s="156"/>
      <c r="H174" s="156"/>
      <c r="I174" s="169">
        <f>+I170</f>
        <v>581809201</v>
      </c>
      <c r="J174" s="124" t="str">
        <f>+IF(I174&lt;=$G172,"OK","NO OK")</f>
        <v>OK</v>
      </c>
      <c r="K174" s="156"/>
      <c r="L174" s="169">
        <f>+L170</f>
        <v>581809201</v>
      </c>
      <c r="M174" s="124" t="str">
        <f>+IF(L174&lt;=$G172,"OK","NO OK")</f>
        <v>OK</v>
      </c>
      <c r="N174" s="4"/>
      <c r="O174" s="4"/>
      <c r="P174" s="4"/>
      <c r="Q174" s="4"/>
      <c r="R174" s="4"/>
      <c r="S174" s="4"/>
      <c r="T174" s="4"/>
      <c r="U174" s="4"/>
      <c r="V174" s="4"/>
      <c r="W174" s="4"/>
      <c r="X174" s="4"/>
      <c r="Y174" s="4"/>
      <c r="Z174" s="4"/>
    </row>
    <row r="175" spans="1:26" ht="12.75" customHeight="1" x14ac:dyDescent="0.2">
      <c r="A175" s="156"/>
      <c r="B175" s="156"/>
      <c r="C175" s="168" t="s">
        <v>409</v>
      </c>
      <c r="D175" s="156"/>
      <c r="E175" s="156"/>
      <c r="F175" s="156"/>
      <c r="G175" s="156"/>
      <c r="H175" s="156"/>
      <c r="I175" s="170">
        <f>+ROUND(I174/$G172,4)</f>
        <v>1</v>
      </c>
      <c r="J175" s="124" t="str">
        <f>+IF(I175&gt;=95%,"OK","NO OK")</f>
        <v>OK</v>
      </c>
      <c r="K175" s="156"/>
      <c r="L175" s="170">
        <f>+ROUND(L174/$G172,4)</f>
        <v>1</v>
      </c>
      <c r="M175" s="124" t="str">
        <f>+IF(L175&gt;=95%,"OK","NO OK")</f>
        <v>OK</v>
      </c>
      <c r="N175" s="4"/>
      <c r="O175" s="4"/>
      <c r="P175" s="4"/>
      <c r="Q175" s="4"/>
      <c r="R175" s="4"/>
      <c r="S175" s="4"/>
      <c r="T175" s="4"/>
      <c r="U175" s="4"/>
      <c r="V175" s="4"/>
      <c r="W175" s="4"/>
      <c r="X175" s="4"/>
      <c r="Y175" s="4"/>
      <c r="Z175" s="4"/>
    </row>
    <row r="176" spans="1:26" ht="12.75" customHeight="1" x14ac:dyDescent="0.2">
      <c r="A176" s="156"/>
      <c r="B176" s="156"/>
      <c r="C176" s="168" t="s">
        <v>410</v>
      </c>
      <c r="D176" s="156"/>
      <c r="E176" s="156"/>
      <c r="F176" s="156"/>
      <c r="G176" s="156"/>
      <c r="H176" s="156"/>
      <c r="I176" s="166">
        <v>581809201</v>
      </c>
      <c r="J176" s="156"/>
      <c r="K176" s="156"/>
      <c r="L176" s="166">
        <v>581809201</v>
      </c>
      <c r="M176" s="156"/>
      <c r="N176" s="4"/>
      <c r="O176" s="4"/>
      <c r="P176" s="4"/>
      <c r="Q176" s="4"/>
      <c r="R176" s="4"/>
      <c r="S176" s="4"/>
      <c r="T176" s="4"/>
      <c r="U176" s="4"/>
      <c r="V176" s="4"/>
      <c r="W176" s="4"/>
      <c r="X176" s="4"/>
      <c r="Y176" s="4"/>
      <c r="Z176" s="4"/>
    </row>
    <row r="177" spans="1:26" ht="12.75" customHeight="1" x14ac:dyDescent="0.2">
      <c r="A177" s="156"/>
      <c r="B177" s="156"/>
      <c r="C177" s="168" t="s">
        <v>411</v>
      </c>
      <c r="D177" s="156"/>
      <c r="E177" s="156"/>
      <c r="F177" s="156"/>
      <c r="G177" s="156"/>
      <c r="H177" s="156"/>
      <c r="I177" s="166">
        <f>+ABS(I174-I176)</f>
        <v>0</v>
      </c>
      <c r="J177" s="156"/>
      <c r="K177" s="156"/>
      <c r="L177" s="166">
        <f>+ABS(L174-L176)</f>
        <v>0</v>
      </c>
      <c r="M177" s="156"/>
      <c r="N177" s="4"/>
      <c r="O177" s="4"/>
      <c r="P177" s="4"/>
      <c r="Q177" s="4"/>
      <c r="R177" s="4"/>
      <c r="S177" s="4"/>
      <c r="T177" s="4"/>
      <c r="U177" s="4"/>
      <c r="V177" s="4"/>
      <c r="W177" s="4"/>
      <c r="X177" s="4"/>
      <c r="Y177" s="4"/>
      <c r="Z177" s="4"/>
    </row>
    <row r="178" spans="1:26" ht="12.75" customHeight="1" x14ac:dyDescent="0.2">
      <c r="A178" s="156"/>
      <c r="B178" s="156"/>
      <c r="C178" s="168" t="s">
        <v>412</v>
      </c>
      <c r="D178" s="156"/>
      <c r="E178" s="156"/>
      <c r="F178" s="156"/>
      <c r="G178" s="156"/>
      <c r="H178" s="156"/>
      <c r="I178" s="171">
        <f>+I177/I176</f>
        <v>0</v>
      </c>
      <c r="J178" s="124" t="str">
        <f>+IF(I178&gt;0.1%,"NO OK","OK")</f>
        <v>OK</v>
      </c>
      <c r="K178" s="156"/>
      <c r="L178" s="171">
        <f>+L177/L176</f>
        <v>0</v>
      </c>
      <c r="M178" s="124" t="str">
        <f>+IF(L178&gt;0.1%,"NO OK","OK")</f>
        <v>OK</v>
      </c>
      <c r="N178" s="4"/>
      <c r="O178" s="4"/>
      <c r="P178" s="4"/>
      <c r="Q178" s="4"/>
      <c r="R178" s="4"/>
      <c r="S178" s="4"/>
      <c r="T178" s="4"/>
      <c r="U178" s="4"/>
      <c r="V178" s="4"/>
      <c r="W178" s="4"/>
      <c r="X178" s="4"/>
      <c r="Y178" s="4"/>
      <c r="Z178" s="4"/>
    </row>
    <row r="179" spans="1:26" ht="12.75" customHeight="1" x14ac:dyDescent="0.2">
      <c r="A179" s="156"/>
      <c r="B179" s="156"/>
      <c r="C179" s="168" t="s">
        <v>413</v>
      </c>
      <c r="D179" s="156"/>
      <c r="E179" s="156"/>
      <c r="F179" s="156"/>
      <c r="G179" s="156"/>
      <c r="H179" s="156"/>
      <c r="I179" s="156"/>
      <c r="J179" s="124" t="s">
        <v>55</v>
      </c>
      <c r="K179" s="156"/>
      <c r="L179" s="156"/>
      <c r="M179" s="124" t="s">
        <v>55</v>
      </c>
      <c r="N179" s="4"/>
      <c r="O179" s="4"/>
      <c r="P179" s="4"/>
      <c r="Q179" s="4"/>
      <c r="R179" s="4"/>
      <c r="S179" s="4"/>
      <c r="T179" s="4"/>
      <c r="U179" s="4"/>
      <c r="V179" s="4"/>
      <c r="W179" s="4"/>
      <c r="X179" s="4"/>
      <c r="Y179" s="4"/>
      <c r="Z179" s="4"/>
    </row>
    <row r="180" spans="1:26" ht="12.75" customHeight="1" x14ac:dyDescent="0.2">
      <c r="A180" s="156"/>
      <c r="B180" s="156"/>
      <c r="C180" s="168" t="s">
        <v>414</v>
      </c>
      <c r="D180" s="156"/>
      <c r="E180" s="156"/>
      <c r="F180" s="156"/>
      <c r="G180" s="156"/>
      <c r="H180" s="326" t="str">
        <f>+IF(J174="OK",IF(J175="OK",IF(J178="OK",IF(J179="OK",IF(J168="OK","SI","NO"),"NO"),"NO"),"NO"),"NO")</f>
        <v>SI</v>
      </c>
      <c r="I180" s="318"/>
      <c r="J180" s="300"/>
      <c r="K180" s="326" t="str">
        <f>+IF(M174="OK",IF(M175="OK",IF(M178="OK",IF(M179="OK",IF(M168="OK","SI","NO"),"NO"),"NO"),"NO"),"NO")</f>
        <v>SI</v>
      </c>
      <c r="L180" s="318"/>
      <c r="M180" s="300"/>
      <c r="N180" s="4"/>
      <c r="O180" s="4"/>
      <c r="P180" s="4"/>
      <c r="Q180" s="4"/>
      <c r="R180" s="4"/>
      <c r="S180" s="4"/>
      <c r="T180" s="4"/>
      <c r="U180" s="4"/>
      <c r="V180" s="4"/>
      <c r="W180" s="4"/>
      <c r="X180" s="4"/>
      <c r="Y180" s="4"/>
      <c r="Z180" s="4"/>
    </row>
    <row r="181" spans="1:26"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4"/>
      <c r="C182" s="43" t="s">
        <v>35</v>
      </c>
      <c r="D182" s="4"/>
      <c r="E182" s="4"/>
      <c r="F182" s="4"/>
      <c r="G182" s="4"/>
      <c r="H182" s="43"/>
      <c r="I182" s="34"/>
      <c r="J182" s="34"/>
      <c r="K182" s="43"/>
      <c r="L182" s="34"/>
      <c r="M182" s="34"/>
      <c r="N182" s="4"/>
      <c r="O182" s="4"/>
      <c r="P182" s="4"/>
      <c r="Q182" s="4"/>
      <c r="R182" s="4"/>
      <c r="S182" s="4"/>
      <c r="T182" s="4"/>
      <c r="U182" s="4"/>
      <c r="V182" s="4"/>
      <c r="W182" s="4"/>
      <c r="X182" s="4"/>
      <c r="Y182" s="4"/>
      <c r="Z182" s="4"/>
    </row>
    <row r="183" spans="1:26" ht="12.75" customHeight="1" x14ac:dyDescent="0.2">
      <c r="A183" s="4"/>
      <c r="B183" s="4"/>
      <c r="C183" s="4"/>
      <c r="D183" s="4"/>
      <c r="E183" s="4"/>
      <c r="F183" s="4"/>
      <c r="G183" s="4"/>
      <c r="H183" s="14"/>
      <c r="I183" s="34"/>
      <c r="J183" s="34"/>
      <c r="K183" s="14"/>
      <c r="L183" s="34"/>
      <c r="M183" s="34"/>
      <c r="N183" s="4"/>
      <c r="O183" s="4"/>
      <c r="P183" s="4"/>
      <c r="Q183" s="4"/>
      <c r="R183" s="4"/>
      <c r="S183" s="4"/>
      <c r="T183" s="4"/>
      <c r="U183" s="4"/>
      <c r="V183" s="4"/>
      <c r="W183" s="4"/>
      <c r="X183" s="4"/>
      <c r="Y183" s="4"/>
      <c r="Z183" s="4"/>
    </row>
    <row r="184" spans="1:26" ht="12.75" customHeight="1" x14ac:dyDescent="0.2">
      <c r="A184" s="4"/>
      <c r="B184" s="4"/>
      <c r="C184" s="4"/>
      <c r="D184" s="4"/>
      <c r="E184" s="4"/>
      <c r="F184" s="4"/>
      <c r="G184" s="4"/>
      <c r="H184" s="14"/>
      <c r="I184" s="34"/>
      <c r="J184" s="34"/>
      <c r="K184" s="14"/>
      <c r="L184" s="34"/>
      <c r="M184" s="34"/>
      <c r="N184" s="4"/>
      <c r="O184" s="4"/>
      <c r="P184" s="4"/>
      <c r="Q184" s="4"/>
      <c r="R184" s="4"/>
      <c r="S184" s="4"/>
      <c r="T184" s="4"/>
      <c r="U184" s="4"/>
      <c r="V184" s="4"/>
      <c r="W184" s="4"/>
      <c r="X184" s="4"/>
      <c r="Y184" s="4"/>
      <c r="Z184" s="4"/>
    </row>
    <row r="185" spans="1:26" ht="12.75" customHeight="1" x14ac:dyDescent="0.2">
      <c r="A185" s="4"/>
      <c r="B185" s="4"/>
      <c r="C185" s="4"/>
      <c r="D185" s="4"/>
      <c r="E185" s="4"/>
      <c r="F185" s="4"/>
      <c r="G185" s="4"/>
      <c r="H185" s="14"/>
      <c r="I185" s="34"/>
      <c r="J185" s="34"/>
      <c r="K185" s="14"/>
      <c r="L185" s="34"/>
      <c r="M185" s="34"/>
      <c r="N185" s="4"/>
      <c r="O185" s="4"/>
      <c r="P185" s="4"/>
      <c r="Q185" s="4"/>
      <c r="R185" s="4"/>
      <c r="S185" s="4"/>
      <c r="T185" s="4"/>
      <c r="U185" s="4"/>
      <c r="V185" s="4"/>
      <c r="W185" s="4"/>
      <c r="X185" s="4"/>
      <c r="Y185" s="4"/>
      <c r="Z185" s="4"/>
    </row>
    <row r="186" spans="1:26" ht="12.75" customHeight="1" x14ac:dyDescent="0.2">
      <c r="A186" s="4"/>
      <c r="B186" s="4"/>
      <c r="C186" s="11" t="s">
        <v>415</v>
      </c>
      <c r="D186" s="11"/>
      <c r="E186" s="4"/>
      <c r="F186" s="4"/>
      <c r="G186" s="4"/>
      <c r="H186" s="11"/>
      <c r="I186" s="34"/>
      <c r="J186" s="11"/>
      <c r="K186" s="11"/>
      <c r="L186" s="34"/>
      <c r="M186" s="11"/>
      <c r="N186" s="4"/>
      <c r="O186" s="4"/>
      <c r="P186" s="4"/>
      <c r="Q186" s="4"/>
      <c r="R186" s="4"/>
      <c r="S186" s="4"/>
      <c r="T186" s="4"/>
      <c r="U186" s="4"/>
      <c r="V186" s="4"/>
      <c r="W186" s="4"/>
      <c r="X186" s="4"/>
      <c r="Y186" s="4"/>
      <c r="Z186" s="4"/>
    </row>
    <row r="187" spans="1:26" ht="12.75" customHeight="1" x14ac:dyDescent="0.25">
      <c r="A187" s="4"/>
      <c r="B187" s="4"/>
      <c r="C187" s="13" t="s">
        <v>416</v>
      </c>
      <c r="D187" s="13"/>
      <c r="E187" s="4"/>
      <c r="F187" s="4"/>
      <c r="G187" s="4"/>
      <c r="H187" s="13"/>
      <c r="I187" s="34"/>
      <c r="J187" s="13"/>
      <c r="K187" s="13"/>
      <c r="L187" s="34"/>
      <c r="M187" s="13"/>
      <c r="N187" s="4"/>
      <c r="O187" s="4"/>
      <c r="P187" s="4"/>
      <c r="Q187" s="4"/>
      <c r="R187" s="4"/>
      <c r="S187" s="4"/>
      <c r="T187" s="4"/>
      <c r="U187" s="4"/>
      <c r="V187" s="4"/>
      <c r="W187" s="4"/>
      <c r="X187" s="4"/>
      <c r="Y187" s="4"/>
      <c r="Z187" s="4"/>
    </row>
    <row r="188" spans="1:26" ht="12.75" customHeight="1" x14ac:dyDescent="0.25">
      <c r="A188" s="4"/>
      <c r="B188" s="4"/>
      <c r="C188" s="13"/>
      <c r="D188" s="4"/>
      <c r="E188" s="4"/>
      <c r="F188" s="4"/>
      <c r="G188" s="4"/>
      <c r="H188" s="13"/>
      <c r="I188" s="34"/>
      <c r="J188" s="34"/>
      <c r="K188" s="13"/>
      <c r="L188" s="34"/>
      <c r="M188" s="34"/>
      <c r="N188" s="4"/>
      <c r="O188" s="4"/>
      <c r="P188" s="4"/>
      <c r="Q188" s="4"/>
      <c r="R188" s="4"/>
      <c r="S188" s="4"/>
      <c r="T188" s="4"/>
      <c r="U188" s="4"/>
      <c r="V188" s="4"/>
      <c r="W188" s="4"/>
      <c r="X188" s="4"/>
      <c r="Y188" s="4"/>
      <c r="Z188" s="4"/>
    </row>
    <row r="189" spans="1:26" ht="12.75" customHeight="1" x14ac:dyDescent="0.25">
      <c r="A189" s="4"/>
      <c r="B189" s="4"/>
      <c r="C189" s="13"/>
      <c r="D189" s="4"/>
      <c r="E189" s="4"/>
      <c r="F189" s="4"/>
      <c r="G189" s="4"/>
      <c r="H189" s="13"/>
      <c r="I189" s="12"/>
      <c r="J189" s="12"/>
      <c r="K189" s="13"/>
      <c r="L189" s="12"/>
      <c r="M189" s="12"/>
      <c r="N189" s="4"/>
      <c r="O189" s="4"/>
      <c r="P189" s="4"/>
      <c r="Q189" s="4"/>
      <c r="R189" s="4"/>
      <c r="S189" s="4"/>
      <c r="T189" s="4"/>
      <c r="U189" s="4"/>
      <c r="V189" s="4"/>
      <c r="W189" s="4"/>
      <c r="X189" s="4"/>
      <c r="Y189" s="4"/>
      <c r="Z189" s="4"/>
    </row>
    <row r="190" spans="1:26" ht="12.75" customHeight="1" x14ac:dyDescent="0.25">
      <c r="A190" s="4"/>
      <c r="B190" s="4"/>
      <c r="C190" s="13"/>
      <c r="D190" s="4"/>
      <c r="E190" s="4"/>
      <c r="F190" s="4"/>
      <c r="G190" s="4"/>
      <c r="H190" s="13"/>
      <c r="I190" s="12"/>
      <c r="J190" s="12"/>
      <c r="K190" s="13"/>
      <c r="L190" s="12"/>
      <c r="M190" s="12"/>
      <c r="N190" s="4"/>
      <c r="O190" s="4"/>
      <c r="P190" s="4"/>
      <c r="Q190" s="4"/>
      <c r="R190" s="4"/>
      <c r="S190" s="4"/>
      <c r="T190" s="4"/>
      <c r="U190" s="4"/>
      <c r="V190" s="4"/>
      <c r="W190" s="4"/>
      <c r="X190" s="4"/>
      <c r="Y190" s="4"/>
      <c r="Z190" s="4"/>
    </row>
    <row r="191" spans="1:26" ht="12.75" customHeight="1" x14ac:dyDescent="0.2">
      <c r="A191" s="4"/>
      <c r="B191" s="4"/>
      <c r="C191" s="11" t="s">
        <v>3</v>
      </c>
      <c r="D191" s="11"/>
      <c r="E191" s="4"/>
      <c r="F191" s="4"/>
      <c r="G191" s="4"/>
      <c r="H191" s="11"/>
      <c r="I191" s="11"/>
      <c r="J191" s="11"/>
      <c r="K191" s="11"/>
      <c r="L191" s="11"/>
      <c r="M191" s="11"/>
      <c r="N191" s="4"/>
      <c r="O191" s="4"/>
      <c r="P191" s="4"/>
      <c r="Q191" s="4"/>
      <c r="R191" s="4"/>
      <c r="S191" s="4"/>
      <c r="T191" s="4"/>
      <c r="U191" s="4"/>
      <c r="V191" s="4"/>
      <c r="W191" s="4"/>
      <c r="X191" s="4"/>
      <c r="Y191" s="4"/>
      <c r="Z191" s="4"/>
    </row>
    <row r="192" spans="1:26" ht="12.75" customHeight="1" x14ac:dyDescent="0.25">
      <c r="A192" s="4"/>
      <c r="B192" s="4"/>
      <c r="C192" s="13" t="s">
        <v>20</v>
      </c>
      <c r="D192" s="13"/>
      <c r="E192" s="4"/>
      <c r="F192" s="4"/>
      <c r="G192" s="4"/>
      <c r="H192" s="13"/>
      <c r="I192" s="12"/>
      <c r="J192" s="12"/>
      <c r="K192" s="13"/>
      <c r="L192" s="12"/>
      <c r="M192" s="12"/>
      <c r="N192" s="4"/>
      <c r="O192" s="4"/>
      <c r="P192" s="4"/>
      <c r="Q192" s="4"/>
      <c r="R192" s="4"/>
      <c r="S192" s="4"/>
      <c r="T192" s="4"/>
      <c r="U192" s="4"/>
      <c r="V192" s="4"/>
      <c r="W192" s="4"/>
      <c r="X192" s="4"/>
      <c r="Y192" s="4"/>
      <c r="Z192" s="4"/>
    </row>
    <row r="193" spans="1:26" ht="12.75" customHeight="1" x14ac:dyDescent="0.25">
      <c r="A193" s="4"/>
      <c r="B193" s="4"/>
      <c r="C193" s="13" t="s">
        <v>4</v>
      </c>
      <c r="D193" s="4"/>
      <c r="E193" s="4"/>
      <c r="F193" s="4"/>
      <c r="G193" s="4"/>
      <c r="H193" s="13"/>
      <c r="I193" s="12"/>
      <c r="J193" s="12"/>
      <c r="K193" s="13"/>
      <c r="L193" s="12"/>
      <c r="M193" s="12"/>
      <c r="N193" s="4"/>
      <c r="O193" s="4"/>
      <c r="P193" s="4"/>
      <c r="Q193" s="4"/>
      <c r="R193" s="4"/>
      <c r="S193" s="4"/>
      <c r="T193" s="4"/>
      <c r="U193" s="4"/>
      <c r="V193" s="4"/>
      <c r="W193" s="4"/>
      <c r="X193" s="4"/>
      <c r="Y193" s="4"/>
      <c r="Z193" s="4"/>
    </row>
    <row r="194" spans="1:26"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row r="395" spans="1:26" ht="15.75" customHeight="1" x14ac:dyDescent="0.2"/>
    <row r="396" spans="1:26" ht="15.75" customHeight="1" x14ac:dyDescent="0.2"/>
    <row r="397" spans="1:26" ht="15.75" customHeight="1" x14ac:dyDescent="0.2"/>
    <row r="398" spans="1:26" ht="15.75" customHeight="1" x14ac:dyDescent="0.2"/>
    <row r="399" spans="1:26" ht="15.75" customHeight="1" x14ac:dyDescent="0.2"/>
    <row r="400" spans="1:26"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L6:L7"/>
    <mergeCell ref="H180:J180"/>
    <mergeCell ref="K180:M180"/>
    <mergeCell ref="A1:G1"/>
    <mergeCell ref="A2:G2"/>
    <mergeCell ref="A3:G4"/>
    <mergeCell ref="H3:J4"/>
    <mergeCell ref="K3:M4"/>
    <mergeCell ref="H5:J5"/>
    <mergeCell ref="K5:M5"/>
    <mergeCell ref="A5:G5"/>
    <mergeCell ref="A6:G6"/>
    <mergeCell ref="H6:H7"/>
    <mergeCell ref="I6:I7"/>
    <mergeCell ref="K6:K7"/>
  </mergeCells>
  <conditionalFormatting sqref="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cfRule type="containsText" dxfId="31" priority="1" operator="containsText" text="NO OK">
      <formula>NOT(ISERROR(SEARCH(("NO OK"),(J9))))</formula>
    </cfRule>
  </conditionalFormatting>
  <conditionalFormatting sqref="J178">
    <cfRule type="containsText" dxfId="30" priority="2" operator="containsText" text="NO OK">
      <formula>NOT(ISERROR(SEARCH(("NO OK"),(J178))))</formula>
    </cfRule>
  </conditionalFormatting>
  <conditionalFormatting sqref="J174:J175">
    <cfRule type="containsText" dxfId="29" priority="3" operator="containsText" text="NO OK">
      <formula>NOT(ISERROR(SEARCH(("NO OK"),(J174))))</formula>
    </cfRule>
  </conditionalFormatting>
  <conditionalFormatting sqref="J179">
    <cfRule type="containsText" dxfId="28" priority="4" operator="containsText" text="NO OK">
      <formula>NOT(ISERROR(SEARCH(("NO OK"),(J179))))</formula>
    </cfRule>
  </conditionalFormatting>
  <conditionalFormatting sqref="J168">
    <cfRule type="cellIs" dxfId="27" priority="5" operator="equal">
      <formula>"NO OK"</formula>
    </cfRule>
  </conditionalFormatting>
  <conditionalFormatting sqref="H180">
    <cfRule type="containsText" dxfId="26" priority="6" operator="containsText" text="NO">
      <formula>NOT(ISERROR(SEARCH(("NO"),(H180))))</formula>
    </cfRule>
  </conditionalFormatting>
  <conditionalFormatting sqref="M9 M11 M13 M15 M17 M19 M21 M23 M25 M27 M29 M31 M33 M35 M37 M39 M41 M43 M45 M47 M49 M51 M53 M55 M57 M59 M61 M63 M65 M67 M69 M71 M73 M75 M77 M79 M81 M83 M85 M87 M89 M91 M93 M95 M97 M99 M101 M103 M105 M107 M109 M111 M113 M115 M117 M119 M121 M123 M125 M127 M129 M131 M133 M135 M137 M139 M141 M143 M145 M147 M149 M151 M153 M155 M157 M159 M161 M163">
    <cfRule type="containsText" dxfId="25" priority="7" operator="containsText" text="NO OK">
      <formula>NOT(ISERROR(SEARCH(("NO OK"),(M9))))</formula>
    </cfRule>
  </conditionalFormatting>
  <conditionalFormatting sqref="M178">
    <cfRule type="containsText" dxfId="24" priority="8" operator="containsText" text="NO OK">
      <formula>NOT(ISERROR(SEARCH(("NO OK"),(M178))))</formula>
    </cfRule>
  </conditionalFormatting>
  <conditionalFormatting sqref="M175">
    <cfRule type="containsText" dxfId="23" priority="9" operator="containsText" text="NO OK">
      <formula>NOT(ISERROR(SEARCH(("NO OK"),(M175))))</formula>
    </cfRule>
  </conditionalFormatting>
  <conditionalFormatting sqref="M179">
    <cfRule type="containsText" dxfId="22" priority="10" operator="containsText" text="NO OK">
      <formula>NOT(ISERROR(SEARCH(("NO OK"),(M179))))</formula>
    </cfRule>
  </conditionalFormatting>
  <conditionalFormatting sqref="M168">
    <cfRule type="cellIs" dxfId="21" priority="11" operator="equal">
      <formula>"NO OK"</formula>
    </cfRule>
  </conditionalFormatting>
  <conditionalFormatting sqref="K180">
    <cfRule type="containsText" dxfId="20" priority="12" operator="containsText" text="NO">
      <formula>NOT(ISERROR(SEARCH(("NO"),(K180))))</formula>
    </cfRule>
  </conditionalFormatting>
  <conditionalFormatting sqref="H180:M180">
    <cfRule type="containsText" dxfId="19" priority="13" operator="containsText" text="SI">
      <formula>NOT(ISERROR(SEARCH(("SI"),(H180))))</formula>
    </cfRule>
  </conditionalFormatting>
  <conditionalFormatting sqref="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cfRule type="containsText" dxfId="18" priority="14" operator="containsText" text="NO OK">
      <formula>NOT(ISERROR(SEARCH(("NO OK"),(J10))))</formula>
    </cfRule>
  </conditionalFormatting>
  <conditionalFormatting sqref="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cfRule type="containsText" dxfId="17" priority="15" operator="containsText" text="NO OK">
      <formula>NOT(ISERROR(SEARCH(("NO OK"),(M10))))</formula>
    </cfRule>
  </conditionalFormatting>
  <conditionalFormatting sqref="M174">
    <cfRule type="containsText" dxfId="16" priority="16" operator="containsText" text="NO OK">
      <formula>NOT(ISERROR(SEARCH(("NO OK"),(M174))))</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DD4"/>
  </sheetPr>
  <dimension ref="A1:Z1000"/>
  <sheetViews>
    <sheetView workbookViewId="0">
      <pane xSplit="4" ySplit="7" topLeftCell="E8" activePane="bottomRight" state="frozen"/>
      <selection pane="topRight" activeCell="E1" sqref="E1"/>
      <selection pane="bottomLeft" activeCell="A8" sqref="A8"/>
      <selection pane="bottomRight" activeCell="E8" sqref="E8"/>
    </sheetView>
  </sheetViews>
  <sheetFormatPr baseColWidth="10" defaultColWidth="12.625" defaultRowHeight="15" customHeight="1" x14ac:dyDescent="0.2"/>
  <cols>
    <col min="1" max="1" width="6.625" customWidth="1"/>
    <col min="2" max="2" width="53.25" customWidth="1"/>
    <col min="3" max="3" width="7.625" customWidth="1"/>
    <col min="4" max="4" width="10.75" customWidth="1"/>
    <col min="5" max="5" width="13.25" customWidth="1"/>
    <col min="6" max="6" width="17" customWidth="1"/>
    <col min="7" max="7" width="13.25" customWidth="1"/>
    <col min="8" max="8" width="16.5" customWidth="1"/>
    <col min="9" max="9" width="14.75" customWidth="1"/>
    <col min="10" max="10" width="13.25" customWidth="1"/>
    <col min="11" max="11" width="16.5" customWidth="1"/>
    <col min="12" max="12" width="14.75" customWidth="1"/>
    <col min="13" max="26" width="13.125" customWidth="1"/>
  </cols>
  <sheetData>
    <row r="1" spans="1:26" ht="12.75" customHeight="1" x14ac:dyDescent="0.2">
      <c r="A1" s="327" t="s">
        <v>72</v>
      </c>
      <c r="B1" s="318"/>
      <c r="C1" s="318"/>
      <c r="D1" s="318"/>
      <c r="E1" s="318"/>
      <c r="F1" s="300"/>
      <c r="G1" s="4"/>
      <c r="H1" s="4"/>
      <c r="I1" s="4"/>
      <c r="J1" s="4"/>
      <c r="K1" s="4"/>
      <c r="L1" s="4"/>
      <c r="M1" s="4"/>
      <c r="N1" s="4"/>
      <c r="O1" s="4"/>
      <c r="P1" s="4"/>
      <c r="Q1" s="4"/>
      <c r="R1" s="4"/>
      <c r="S1" s="4"/>
      <c r="T1" s="4"/>
      <c r="U1" s="4"/>
      <c r="V1" s="4"/>
      <c r="W1" s="4"/>
      <c r="X1" s="4"/>
      <c r="Y1" s="4"/>
      <c r="Z1" s="4"/>
    </row>
    <row r="2" spans="1:26" ht="12.75" customHeight="1" x14ac:dyDescent="0.2">
      <c r="A2" s="327" t="s">
        <v>73</v>
      </c>
      <c r="B2" s="318"/>
      <c r="C2" s="318"/>
      <c r="D2" s="318"/>
      <c r="E2" s="318"/>
      <c r="F2" s="300"/>
      <c r="G2" s="4"/>
      <c r="H2" s="4"/>
      <c r="I2" s="4"/>
      <c r="J2" s="4"/>
      <c r="K2" s="4"/>
      <c r="L2" s="4"/>
      <c r="M2" s="4"/>
      <c r="N2" s="4"/>
      <c r="O2" s="4"/>
      <c r="P2" s="4"/>
      <c r="Q2" s="4"/>
      <c r="R2" s="4"/>
      <c r="S2" s="4"/>
      <c r="T2" s="4"/>
      <c r="U2" s="4"/>
      <c r="V2" s="4"/>
      <c r="W2" s="4"/>
      <c r="X2" s="4"/>
      <c r="Y2" s="4"/>
      <c r="Z2" s="4"/>
    </row>
    <row r="3" spans="1:26" ht="18" customHeight="1" x14ac:dyDescent="0.2">
      <c r="A3" s="328" t="str">
        <f>+'VERIFICACION TECNICA'!A7</f>
        <v>OBJETO: REALIZAR LA CONSULTORÍA PARA LOS ESTUDIOS DE DIAGNÓSTICO, EVALUACIÓN DE ALTERNATIVAS Y LOS DISEÑOS (FASE 3) DE LOS COLECTORES DE AGUAS LLUVIAS Y AGUAS RESIDUALES DEL SECTOR DE INGENIERÍAS DEL CAMPUS TULCÁN DE LA UNIVERSIDAD DEL CAUCA, UBICADAS EN LA CARRERA 2 CON CALLE 15N DEL MUNICIPIO DE POPAYÁN, DEPARTAMENTO DEL CAUCA.</v>
      </c>
      <c r="B3" s="329"/>
      <c r="C3" s="329"/>
      <c r="D3" s="329"/>
      <c r="E3" s="329"/>
      <c r="F3" s="305"/>
      <c r="G3" s="328" t="e">
        <f>+'VERIFICACION TECNICA'!#REF!</f>
        <v>#REF!</v>
      </c>
      <c r="H3" s="329"/>
      <c r="I3" s="305"/>
      <c r="J3" s="328" t="e">
        <f>+'VERIFICACION TECNICA'!#REF!</f>
        <v>#REF!</v>
      </c>
      <c r="K3" s="329"/>
      <c r="L3" s="305"/>
      <c r="M3" s="4"/>
      <c r="N3" s="4"/>
      <c r="O3" s="4"/>
      <c r="P3" s="4"/>
      <c r="Q3" s="4"/>
      <c r="R3" s="4"/>
      <c r="S3" s="4"/>
      <c r="T3" s="4"/>
      <c r="U3" s="4"/>
      <c r="V3" s="4"/>
      <c r="W3" s="4"/>
      <c r="X3" s="4"/>
      <c r="Y3" s="4"/>
      <c r="Z3" s="4"/>
    </row>
    <row r="4" spans="1:26" ht="59.25" customHeight="1" x14ac:dyDescent="0.2">
      <c r="A4" s="306"/>
      <c r="B4" s="323"/>
      <c r="C4" s="323"/>
      <c r="D4" s="323"/>
      <c r="E4" s="323"/>
      <c r="F4" s="307"/>
      <c r="G4" s="306"/>
      <c r="H4" s="323"/>
      <c r="I4" s="307"/>
      <c r="J4" s="306"/>
      <c r="K4" s="323"/>
      <c r="L4" s="307"/>
      <c r="M4" s="4"/>
      <c r="N4" s="4"/>
      <c r="O4" s="4"/>
      <c r="P4" s="4"/>
      <c r="Q4" s="4"/>
      <c r="R4" s="4"/>
      <c r="S4" s="4"/>
      <c r="T4" s="4"/>
      <c r="U4" s="4"/>
      <c r="V4" s="4"/>
      <c r="W4" s="4"/>
      <c r="X4" s="4"/>
      <c r="Y4" s="4"/>
      <c r="Z4" s="4"/>
    </row>
    <row r="5" spans="1:26" ht="12.75" customHeight="1" x14ac:dyDescent="0.2">
      <c r="A5" s="330"/>
      <c r="B5" s="318"/>
      <c r="C5" s="318"/>
      <c r="D5" s="318"/>
      <c r="E5" s="318"/>
      <c r="F5" s="300"/>
      <c r="G5" s="327">
        <v>2</v>
      </c>
      <c r="H5" s="318"/>
      <c r="I5" s="300"/>
      <c r="J5" s="327">
        <v>3</v>
      </c>
      <c r="K5" s="318"/>
      <c r="L5" s="300"/>
      <c r="M5" s="4"/>
      <c r="N5" s="4"/>
      <c r="O5" s="4"/>
      <c r="P5" s="4"/>
      <c r="Q5" s="4"/>
      <c r="R5" s="4"/>
      <c r="S5" s="4"/>
      <c r="T5" s="4"/>
      <c r="U5" s="4"/>
      <c r="V5" s="4"/>
      <c r="W5" s="4"/>
      <c r="X5" s="4"/>
      <c r="Y5" s="4"/>
      <c r="Z5" s="4"/>
    </row>
    <row r="6" spans="1:26" ht="15" customHeight="1" x14ac:dyDescent="0.2">
      <c r="A6" s="331" t="s">
        <v>76</v>
      </c>
      <c r="B6" s="318"/>
      <c r="C6" s="318"/>
      <c r="D6" s="318"/>
      <c r="E6" s="318"/>
      <c r="F6" s="300"/>
      <c r="G6" s="325" t="s">
        <v>77</v>
      </c>
      <c r="H6" s="325" t="s">
        <v>78</v>
      </c>
      <c r="I6" s="114" t="s">
        <v>79</v>
      </c>
      <c r="J6" s="325" t="s">
        <v>77</v>
      </c>
      <c r="K6" s="325" t="s">
        <v>78</v>
      </c>
      <c r="L6" s="114" t="s">
        <v>79</v>
      </c>
      <c r="M6" s="4"/>
      <c r="N6" s="4"/>
      <c r="O6" s="4"/>
      <c r="P6" s="4"/>
      <c r="Q6" s="4"/>
      <c r="R6" s="4"/>
      <c r="S6" s="4"/>
      <c r="T6" s="4"/>
      <c r="U6" s="4"/>
      <c r="V6" s="4"/>
      <c r="W6" s="4"/>
      <c r="X6" s="4"/>
      <c r="Y6" s="4"/>
      <c r="Z6" s="4"/>
    </row>
    <row r="7" spans="1:26" ht="12.75" customHeight="1" x14ac:dyDescent="0.2">
      <c r="A7" s="115" t="s">
        <v>7</v>
      </c>
      <c r="B7" s="115" t="s">
        <v>81</v>
      </c>
      <c r="C7" s="115" t="s">
        <v>82</v>
      </c>
      <c r="D7" s="115" t="s">
        <v>83</v>
      </c>
      <c r="E7" s="115" t="s">
        <v>77</v>
      </c>
      <c r="F7" s="115" t="s">
        <v>78</v>
      </c>
      <c r="G7" s="294"/>
      <c r="H7" s="294"/>
      <c r="I7" s="116" t="s">
        <v>84</v>
      </c>
      <c r="J7" s="294"/>
      <c r="K7" s="294"/>
      <c r="L7" s="116" t="s">
        <v>84</v>
      </c>
      <c r="M7" s="4"/>
      <c r="N7" s="4"/>
      <c r="O7" s="4"/>
      <c r="P7" s="4"/>
      <c r="Q7" s="4"/>
      <c r="R7" s="4"/>
      <c r="S7" s="4"/>
      <c r="T7" s="4"/>
      <c r="U7" s="4"/>
      <c r="V7" s="4"/>
      <c r="W7" s="4"/>
      <c r="X7" s="4"/>
      <c r="Y7" s="4"/>
      <c r="Z7" s="4"/>
    </row>
    <row r="8" spans="1:26" ht="12.75" customHeight="1" x14ac:dyDescent="0.2">
      <c r="A8" s="115"/>
      <c r="B8" s="117"/>
      <c r="C8" s="115"/>
      <c r="D8" s="115"/>
      <c r="E8" s="115"/>
      <c r="F8" s="115"/>
      <c r="G8" s="115"/>
      <c r="H8" s="115"/>
      <c r="I8" s="115"/>
      <c r="J8" s="115"/>
      <c r="K8" s="115"/>
      <c r="L8" s="115"/>
      <c r="M8" s="118"/>
      <c r="N8" s="118"/>
      <c r="O8" s="118"/>
      <c r="P8" s="118"/>
      <c r="Q8" s="118"/>
      <c r="R8" s="118"/>
      <c r="S8" s="118"/>
      <c r="T8" s="118"/>
      <c r="U8" s="118"/>
      <c r="V8" s="118"/>
      <c r="W8" s="118"/>
      <c r="X8" s="118"/>
      <c r="Y8" s="118"/>
      <c r="Z8" s="118"/>
    </row>
    <row r="9" spans="1:26" ht="12.75" customHeight="1" x14ac:dyDescent="0.2">
      <c r="A9" s="156">
        <v>1</v>
      </c>
      <c r="B9" s="172" t="s">
        <v>417</v>
      </c>
      <c r="C9" s="156"/>
      <c r="D9" s="173"/>
      <c r="E9" s="123"/>
      <c r="F9" s="123">
        <f t="shared" ref="F9:F300" si="0">ROUND($D9*E9,0)</f>
        <v>0</v>
      </c>
      <c r="G9" s="123"/>
      <c r="H9" s="123">
        <f t="shared" ref="H9:H300" si="1">ROUND($D9*G9,0)</f>
        <v>0</v>
      </c>
      <c r="I9" s="124" t="str">
        <f t="shared" ref="I9:I300" si="2">+IF(G9&lt;=$E9,"OK","NO OK")</f>
        <v>OK</v>
      </c>
      <c r="J9" s="123"/>
      <c r="K9" s="123">
        <f t="shared" ref="K9:K300" si="3">ROUND($D9*J9,0)</f>
        <v>0</v>
      </c>
      <c r="L9" s="124" t="str">
        <f t="shared" ref="L9:L300" si="4">+IF(J9&lt;=$E9,"OK","NO OK")</f>
        <v>OK</v>
      </c>
      <c r="M9" s="4"/>
      <c r="N9" s="4"/>
      <c r="O9" s="4"/>
      <c r="P9" s="4"/>
      <c r="Q9" s="4"/>
      <c r="R9" s="4"/>
      <c r="S9" s="4"/>
      <c r="T9" s="4"/>
      <c r="U9" s="4"/>
      <c r="V9" s="4"/>
      <c r="W9" s="4"/>
      <c r="X9" s="4"/>
      <c r="Y9" s="4"/>
      <c r="Z9" s="4"/>
    </row>
    <row r="10" spans="1:26" ht="12.75" customHeight="1" x14ac:dyDescent="0.2">
      <c r="A10" s="156">
        <v>1.1000000000000001</v>
      </c>
      <c r="B10" s="172" t="s">
        <v>418</v>
      </c>
      <c r="C10" s="156"/>
      <c r="D10" s="173"/>
      <c r="E10" s="123"/>
      <c r="F10" s="123">
        <f t="shared" si="0"/>
        <v>0</v>
      </c>
      <c r="G10" s="123"/>
      <c r="H10" s="123">
        <f t="shared" si="1"/>
        <v>0</v>
      </c>
      <c r="I10" s="124" t="str">
        <f t="shared" si="2"/>
        <v>OK</v>
      </c>
      <c r="J10" s="123"/>
      <c r="K10" s="123">
        <f t="shared" si="3"/>
        <v>0</v>
      </c>
      <c r="L10" s="124" t="str">
        <f t="shared" si="4"/>
        <v>OK</v>
      </c>
      <c r="M10" s="4"/>
      <c r="N10" s="4"/>
      <c r="O10" s="4"/>
      <c r="P10" s="4"/>
      <c r="Q10" s="4"/>
      <c r="R10" s="4"/>
      <c r="S10" s="4"/>
      <c r="T10" s="4"/>
      <c r="U10" s="4"/>
      <c r="V10" s="4"/>
      <c r="W10" s="4"/>
      <c r="X10" s="4"/>
      <c r="Y10" s="4"/>
      <c r="Z10" s="4"/>
    </row>
    <row r="11" spans="1:26" ht="12.75" customHeight="1" x14ac:dyDescent="0.2">
      <c r="A11" s="156" t="s">
        <v>419</v>
      </c>
      <c r="B11" s="172" t="s">
        <v>420</v>
      </c>
      <c r="C11" s="156" t="s">
        <v>89</v>
      </c>
      <c r="D11" s="173">
        <v>3000</v>
      </c>
      <c r="E11" s="123">
        <v>41105</v>
      </c>
      <c r="F11" s="123">
        <f t="shared" si="0"/>
        <v>123315000</v>
      </c>
      <c r="G11" s="123">
        <v>40838</v>
      </c>
      <c r="H11" s="123">
        <f t="shared" si="1"/>
        <v>122514000</v>
      </c>
      <c r="I11" s="124" t="str">
        <f t="shared" si="2"/>
        <v>OK</v>
      </c>
      <c r="J11" s="123">
        <v>40879</v>
      </c>
      <c r="K11" s="123">
        <f t="shared" si="3"/>
        <v>122637000</v>
      </c>
      <c r="L11" s="124" t="str">
        <f t="shared" si="4"/>
        <v>OK</v>
      </c>
      <c r="M11" s="4"/>
      <c r="N11" s="4"/>
      <c r="O11" s="4"/>
      <c r="P11" s="4"/>
      <c r="Q11" s="4"/>
      <c r="R11" s="4"/>
      <c r="S11" s="4"/>
      <c r="T11" s="4"/>
      <c r="U11" s="4"/>
      <c r="V11" s="4"/>
      <c r="W11" s="4"/>
      <c r="X11" s="4"/>
      <c r="Y11" s="4"/>
      <c r="Z11" s="4"/>
    </row>
    <row r="12" spans="1:26" ht="12.75" customHeight="1" x14ac:dyDescent="0.2">
      <c r="A12" s="156" t="s">
        <v>421</v>
      </c>
      <c r="B12" s="172" t="s">
        <v>422</v>
      </c>
      <c r="C12" s="156" t="s">
        <v>105</v>
      </c>
      <c r="D12" s="173">
        <v>571.79999999999995</v>
      </c>
      <c r="E12" s="123">
        <v>14385</v>
      </c>
      <c r="F12" s="123">
        <f t="shared" si="0"/>
        <v>8225343</v>
      </c>
      <c r="G12" s="123">
        <v>14291</v>
      </c>
      <c r="H12" s="123">
        <f t="shared" si="1"/>
        <v>8171594</v>
      </c>
      <c r="I12" s="124" t="str">
        <f t="shared" si="2"/>
        <v>OK</v>
      </c>
      <c r="J12" s="123">
        <v>14306</v>
      </c>
      <c r="K12" s="123">
        <f t="shared" si="3"/>
        <v>8180171</v>
      </c>
      <c r="L12" s="124" t="str">
        <f t="shared" si="4"/>
        <v>OK</v>
      </c>
      <c r="M12" s="4"/>
      <c r="N12" s="4"/>
      <c r="O12" s="4"/>
      <c r="P12" s="4"/>
      <c r="Q12" s="4"/>
      <c r="R12" s="4"/>
      <c r="S12" s="4"/>
      <c r="T12" s="4"/>
      <c r="U12" s="4"/>
      <c r="V12" s="4"/>
      <c r="W12" s="4"/>
      <c r="X12" s="4"/>
      <c r="Y12" s="4"/>
      <c r="Z12" s="4"/>
    </row>
    <row r="13" spans="1:26" ht="12.75" customHeight="1" x14ac:dyDescent="0.2">
      <c r="A13" s="156" t="s">
        <v>423</v>
      </c>
      <c r="B13" s="172" t="s">
        <v>424</v>
      </c>
      <c r="C13" s="156" t="s">
        <v>89</v>
      </c>
      <c r="D13" s="173">
        <v>1984.5</v>
      </c>
      <c r="E13" s="123">
        <v>44720</v>
      </c>
      <c r="F13" s="123">
        <f t="shared" si="0"/>
        <v>88746840</v>
      </c>
      <c r="G13" s="123">
        <v>44429</v>
      </c>
      <c r="H13" s="123">
        <f t="shared" si="1"/>
        <v>88169351</v>
      </c>
      <c r="I13" s="124" t="str">
        <f t="shared" si="2"/>
        <v>OK</v>
      </c>
      <c r="J13" s="123">
        <v>44474</v>
      </c>
      <c r="K13" s="123">
        <f t="shared" si="3"/>
        <v>88258653</v>
      </c>
      <c r="L13" s="124" t="str">
        <f t="shared" si="4"/>
        <v>OK</v>
      </c>
      <c r="M13" s="4"/>
      <c r="N13" s="4"/>
      <c r="O13" s="4"/>
      <c r="P13" s="4"/>
      <c r="Q13" s="4"/>
      <c r="R13" s="4"/>
      <c r="S13" s="4"/>
      <c r="T13" s="4"/>
      <c r="U13" s="4"/>
      <c r="V13" s="4"/>
      <c r="W13" s="4"/>
      <c r="X13" s="4"/>
      <c r="Y13" s="4"/>
      <c r="Z13" s="4"/>
    </row>
    <row r="14" spans="1:26" ht="12.75" customHeight="1" x14ac:dyDescent="0.2">
      <c r="A14" s="156" t="s">
        <v>425</v>
      </c>
      <c r="B14" s="172" t="s">
        <v>426</v>
      </c>
      <c r="C14" s="156" t="s">
        <v>89</v>
      </c>
      <c r="D14" s="173">
        <v>1500</v>
      </c>
      <c r="E14" s="123">
        <v>5443</v>
      </c>
      <c r="F14" s="123">
        <f t="shared" si="0"/>
        <v>8164500</v>
      </c>
      <c r="G14" s="123">
        <v>5408</v>
      </c>
      <c r="H14" s="123">
        <f t="shared" si="1"/>
        <v>8112000</v>
      </c>
      <c r="I14" s="124" t="str">
        <f t="shared" si="2"/>
        <v>OK</v>
      </c>
      <c r="J14" s="123">
        <v>5413</v>
      </c>
      <c r="K14" s="123">
        <f t="shared" si="3"/>
        <v>8119500</v>
      </c>
      <c r="L14" s="124" t="str">
        <f t="shared" si="4"/>
        <v>OK</v>
      </c>
      <c r="M14" s="4"/>
      <c r="N14" s="4"/>
      <c r="O14" s="4"/>
      <c r="P14" s="4"/>
      <c r="Q14" s="4"/>
      <c r="R14" s="4"/>
      <c r="S14" s="4"/>
      <c r="T14" s="4"/>
      <c r="U14" s="4"/>
      <c r="V14" s="4"/>
      <c r="W14" s="4"/>
      <c r="X14" s="4"/>
      <c r="Y14" s="4"/>
      <c r="Z14" s="4"/>
    </row>
    <row r="15" spans="1:26" ht="12.75" customHeight="1" x14ac:dyDescent="0.2">
      <c r="A15" s="156" t="s">
        <v>427</v>
      </c>
      <c r="B15" s="172" t="s">
        <v>428</v>
      </c>
      <c r="C15" s="156" t="s">
        <v>82</v>
      </c>
      <c r="D15" s="173">
        <v>72</v>
      </c>
      <c r="E15" s="123">
        <v>27206</v>
      </c>
      <c r="F15" s="123">
        <f t="shared" si="0"/>
        <v>1958832</v>
      </c>
      <c r="G15" s="123">
        <v>27029</v>
      </c>
      <c r="H15" s="123">
        <f t="shared" si="1"/>
        <v>1946088</v>
      </c>
      <c r="I15" s="124" t="str">
        <f t="shared" si="2"/>
        <v>OK</v>
      </c>
      <c r="J15" s="123">
        <v>27056</v>
      </c>
      <c r="K15" s="123">
        <f t="shared" si="3"/>
        <v>1948032</v>
      </c>
      <c r="L15" s="124" t="str">
        <f t="shared" si="4"/>
        <v>OK</v>
      </c>
      <c r="M15" s="4"/>
      <c r="N15" s="4"/>
      <c r="O15" s="4"/>
      <c r="P15" s="4"/>
      <c r="Q15" s="4"/>
      <c r="R15" s="4"/>
      <c r="S15" s="4"/>
      <c r="T15" s="4"/>
      <c r="U15" s="4"/>
      <c r="V15" s="4"/>
      <c r="W15" s="4"/>
      <c r="X15" s="4"/>
      <c r="Y15" s="4"/>
      <c r="Z15" s="4"/>
    </row>
    <row r="16" spans="1:26" ht="12.75" customHeight="1" x14ac:dyDescent="0.2">
      <c r="A16" s="156" t="s">
        <v>429</v>
      </c>
      <c r="B16" s="172" t="s">
        <v>430</v>
      </c>
      <c r="C16" s="156" t="s">
        <v>82</v>
      </c>
      <c r="D16" s="173">
        <v>162</v>
      </c>
      <c r="E16" s="123">
        <v>19318</v>
      </c>
      <c r="F16" s="123">
        <f t="shared" si="0"/>
        <v>3129516</v>
      </c>
      <c r="G16" s="123">
        <v>19192</v>
      </c>
      <c r="H16" s="123">
        <f t="shared" si="1"/>
        <v>3109104</v>
      </c>
      <c r="I16" s="124" t="str">
        <f t="shared" si="2"/>
        <v>OK</v>
      </c>
      <c r="J16" s="123">
        <v>19212</v>
      </c>
      <c r="K16" s="123">
        <f t="shared" si="3"/>
        <v>3112344</v>
      </c>
      <c r="L16" s="124" t="str">
        <f t="shared" si="4"/>
        <v>OK</v>
      </c>
      <c r="M16" s="4"/>
      <c r="N16" s="4"/>
      <c r="O16" s="4"/>
      <c r="P16" s="4"/>
      <c r="Q16" s="4"/>
      <c r="R16" s="4"/>
      <c r="S16" s="4"/>
      <c r="T16" s="4"/>
      <c r="U16" s="4"/>
      <c r="V16" s="4"/>
      <c r="W16" s="4"/>
      <c r="X16" s="4"/>
      <c r="Y16" s="4"/>
      <c r="Z16" s="4"/>
    </row>
    <row r="17" spans="1:26" ht="12.75" customHeight="1" x14ac:dyDescent="0.2">
      <c r="A17" s="156" t="s">
        <v>431</v>
      </c>
      <c r="B17" s="172" t="s">
        <v>432</v>
      </c>
      <c r="C17" s="156" t="s">
        <v>105</v>
      </c>
      <c r="D17" s="173">
        <v>50</v>
      </c>
      <c r="E17" s="123">
        <v>5157</v>
      </c>
      <c r="F17" s="123">
        <f t="shared" si="0"/>
        <v>257850</v>
      </c>
      <c r="G17" s="123">
        <v>5123</v>
      </c>
      <c r="H17" s="123">
        <f t="shared" si="1"/>
        <v>256150</v>
      </c>
      <c r="I17" s="124" t="str">
        <f t="shared" si="2"/>
        <v>OK</v>
      </c>
      <c r="J17" s="123">
        <v>5129</v>
      </c>
      <c r="K17" s="123">
        <f t="shared" si="3"/>
        <v>256450</v>
      </c>
      <c r="L17" s="124" t="str">
        <f t="shared" si="4"/>
        <v>OK</v>
      </c>
      <c r="M17" s="4"/>
      <c r="N17" s="4"/>
      <c r="O17" s="4"/>
      <c r="P17" s="4"/>
      <c r="Q17" s="4"/>
      <c r="R17" s="4"/>
      <c r="S17" s="4"/>
      <c r="T17" s="4"/>
      <c r="U17" s="4"/>
      <c r="V17" s="4"/>
      <c r="W17" s="4"/>
      <c r="X17" s="4"/>
      <c r="Y17" s="4"/>
      <c r="Z17" s="4"/>
    </row>
    <row r="18" spans="1:26" ht="12.75" customHeight="1" x14ac:dyDescent="0.2">
      <c r="A18" s="156" t="s">
        <v>433</v>
      </c>
      <c r="B18" s="172" t="s">
        <v>434</v>
      </c>
      <c r="C18" s="156" t="s">
        <v>94</v>
      </c>
      <c r="D18" s="173">
        <v>1062.32</v>
      </c>
      <c r="E18" s="123">
        <v>22009</v>
      </c>
      <c r="F18" s="123">
        <f t="shared" si="0"/>
        <v>23380601</v>
      </c>
      <c r="G18" s="123">
        <v>21866</v>
      </c>
      <c r="H18" s="123">
        <f t="shared" si="1"/>
        <v>23228689</v>
      </c>
      <c r="I18" s="124" t="str">
        <f t="shared" si="2"/>
        <v>OK</v>
      </c>
      <c r="J18" s="123">
        <v>21888</v>
      </c>
      <c r="K18" s="123">
        <f t="shared" si="3"/>
        <v>23252060</v>
      </c>
      <c r="L18" s="124" t="str">
        <f t="shared" si="4"/>
        <v>OK</v>
      </c>
      <c r="M18" s="4"/>
      <c r="N18" s="4"/>
      <c r="O18" s="4"/>
      <c r="P18" s="4"/>
      <c r="Q18" s="4"/>
      <c r="R18" s="4"/>
      <c r="S18" s="4"/>
      <c r="T18" s="4"/>
      <c r="U18" s="4"/>
      <c r="V18" s="4"/>
      <c r="W18" s="4"/>
      <c r="X18" s="4"/>
      <c r="Y18" s="4"/>
      <c r="Z18" s="4"/>
    </row>
    <row r="19" spans="1:26" ht="12.75" customHeight="1" x14ac:dyDescent="0.2">
      <c r="A19" s="156">
        <v>1.2</v>
      </c>
      <c r="B19" s="172" t="s">
        <v>435</v>
      </c>
      <c r="C19" s="156"/>
      <c r="D19" s="173"/>
      <c r="E19" s="123"/>
      <c r="F19" s="123">
        <f t="shared" si="0"/>
        <v>0</v>
      </c>
      <c r="G19" s="123"/>
      <c r="H19" s="123">
        <f t="shared" si="1"/>
        <v>0</v>
      </c>
      <c r="I19" s="124" t="str">
        <f t="shared" si="2"/>
        <v>OK</v>
      </c>
      <c r="J19" s="123"/>
      <c r="K19" s="123">
        <f t="shared" si="3"/>
        <v>0</v>
      </c>
      <c r="L19" s="124" t="str">
        <f t="shared" si="4"/>
        <v>OK</v>
      </c>
      <c r="M19" s="4"/>
      <c r="N19" s="4"/>
      <c r="O19" s="4"/>
      <c r="P19" s="4"/>
      <c r="Q19" s="4"/>
      <c r="R19" s="4"/>
      <c r="S19" s="4"/>
      <c r="T19" s="4"/>
      <c r="U19" s="4"/>
      <c r="V19" s="4"/>
      <c r="W19" s="4"/>
      <c r="X19" s="4"/>
      <c r="Y19" s="4"/>
      <c r="Z19" s="4"/>
    </row>
    <row r="20" spans="1:26" ht="12.75" customHeight="1" x14ac:dyDescent="0.2">
      <c r="A20" s="156" t="s">
        <v>436</v>
      </c>
      <c r="B20" s="172" t="s">
        <v>437</v>
      </c>
      <c r="C20" s="156" t="s">
        <v>89</v>
      </c>
      <c r="D20" s="173">
        <v>4811.91</v>
      </c>
      <c r="E20" s="123">
        <v>2159</v>
      </c>
      <c r="F20" s="123">
        <f t="shared" si="0"/>
        <v>10388914</v>
      </c>
      <c r="G20" s="123">
        <v>2145</v>
      </c>
      <c r="H20" s="123">
        <f t="shared" si="1"/>
        <v>10321547</v>
      </c>
      <c r="I20" s="124" t="str">
        <f t="shared" si="2"/>
        <v>OK</v>
      </c>
      <c r="J20" s="123">
        <v>2147</v>
      </c>
      <c r="K20" s="123">
        <f t="shared" si="3"/>
        <v>10331171</v>
      </c>
      <c r="L20" s="124" t="str">
        <f t="shared" si="4"/>
        <v>OK</v>
      </c>
      <c r="M20" s="4"/>
      <c r="N20" s="4"/>
      <c r="O20" s="4"/>
      <c r="P20" s="4"/>
      <c r="Q20" s="4"/>
      <c r="R20" s="4"/>
      <c r="S20" s="4"/>
      <c r="T20" s="4"/>
      <c r="U20" s="4"/>
      <c r="V20" s="4"/>
      <c r="W20" s="4"/>
      <c r="X20" s="4"/>
      <c r="Y20" s="4"/>
      <c r="Z20" s="4"/>
    </row>
    <row r="21" spans="1:26" ht="12.75" customHeight="1" x14ac:dyDescent="0.2">
      <c r="A21" s="156" t="s">
        <v>438</v>
      </c>
      <c r="B21" s="172" t="s">
        <v>439</v>
      </c>
      <c r="C21" s="156" t="s">
        <v>82</v>
      </c>
      <c r="D21" s="173">
        <v>4</v>
      </c>
      <c r="E21" s="123">
        <v>2485644</v>
      </c>
      <c r="F21" s="123">
        <f t="shared" si="0"/>
        <v>9942576</v>
      </c>
      <c r="G21" s="123">
        <v>2469487</v>
      </c>
      <c r="H21" s="123">
        <f t="shared" si="1"/>
        <v>9877948</v>
      </c>
      <c r="I21" s="124" t="str">
        <f t="shared" si="2"/>
        <v>OK</v>
      </c>
      <c r="J21" s="123">
        <v>2471973</v>
      </c>
      <c r="K21" s="123">
        <f t="shared" si="3"/>
        <v>9887892</v>
      </c>
      <c r="L21" s="124" t="str">
        <f t="shared" si="4"/>
        <v>OK</v>
      </c>
      <c r="M21" s="4"/>
      <c r="N21" s="4"/>
      <c r="O21" s="4"/>
      <c r="P21" s="4"/>
      <c r="Q21" s="4"/>
      <c r="R21" s="4"/>
      <c r="S21" s="4"/>
      <c r="T21" s="4"/>
      <c r="U21" s="4"/>
      <c r="V21" s="4"/>
      <c r="W21" s="4"/>
      <c r="X21" s="4"/>
      <c r="Y21" s="4"/>
      <c r="Z21" s="4"/>
    </row>
    <row r="22" spans="1:26" ht="12.75" customHeight="1" x14ac:dyDescent="0.2">
      <c r="A22" s="156">
        <v>1.3</v>
      </c>
      <c r="B22" s="172" t="s">
        <v>260</v>
      </c>
      <c r="C22" s="156"/>
      <c r="D22" s="173"/>
      <c r="E22" s="123"/>
      <c r="F22" s="123">
        <f t="shared" si="0"/>
        <v>0</v>
      </c>
      <c r="G22" s="123"/>
      <c r="H22" s="123">
        <f t="shared" si="1"/>
        <v>0</v>
      </c>
      <c r="I22" s="124" t="str">
        <f t="shared" si="2"/>
        <v>OK</v>
      </c>
      <c r="J22" s="123"/>
      <c r="K22" s="123">
        <f t="shared" si="3"/>
        <v>0</v>
      </c>
      <c r="L22" s="124" t="str">
        <f t="shared" si="4"/>
        <v>OK</v>
      </c>
      <c r="M22" s="4"/>
      <c r="N22" s="4"/>
      <c r="O22" s="4"/>
      <c r="P22" s="4"/>
      <c r="Q22" s="4"/>
      <c r="R22" s="4"/>
      <c r="S22" s="4"/>
      <c r="T22" s="4"/>
      <c r="U22" s="4"/>
      <c r="V22" s="4"/>
      <c r="W22" s="4"/>
      <c r="X22" s="4"/>
      <c r="Y22" s="4"/>
      <c r="Z22" s="4"/>
    </row>
    <row r="23" spans="1:26" ht="12.75" customHeight="1" x14ac:dyDescent="0.2">
      <c r="A23" s="156" t="s">
        <v>440</v>
      </c>
      <c r="B23" s="172" t="s">
        <v>441</v>
      </c>
      <c r="C23" s="156" t="s">
        <v>105</v>
      </c>
      <c r="D23" s="173">
        <v>318</v>
      </c>
      <c r="E23" s="123">
        <v>21207</v>
      </c>
      <c r="F23" s="123">
        <f t="shared" si="0"/>
        <v>6743826</v>
      </c>
      <c r="G23" s="123">
        <v>21069</v>
      </c>
      <c r="H23" s="123">
        <f t="shared" si="1"/>
        <v>6699942</v>
      </c>
      <c r="I23" s="124" t="str">
        <f t="shared" si="2"/>
        <v>OK</v>
      </c>
      <c r="J23" s="123">
        <v>21090</v>
      </c>
      <c r="K23" s="123">
        <f t="shared" si="3"/>
        <v>6706620</v>
      </c>
      <c r="L23" s="124" t="str">
        <f t="shared" si="4"/>
        <v>OK</v>
      </c>
      <c r="M23" s="4"/>
      <c r="N23" s="4"/>
      <c r="O23" s="4"/>
      <c r="P23" s="4"/>
      <c r="Q23" s="4"/>
      <c r="R23" s="4"/>
      <c r="S23" s="4"/>
      <c r="T23" s="4"/>
      <c r="U23" s="4"/>
      <c r="V23" s="4"/>
      <c r="W23" s="4"/>
      <c r="X23" s="4"/>
      <c r="Y23" s="4"/>
      <c r="Z23" s="4"/>
    </row>
    <row r="24" spans="1:26" ht="12.75" customHeight="1" x14ac:dyDescent="0.2">
      <c r="A24" s="156"/>
      <c r="B24" s="172"/>
      <c r="C24" s="156"/>
      <c r="D24" s="173"/>
      <c r="E24" s="123"/>
      <c r="F24" s="123">
        <f t="shared" si="0"/>
        <v>0</v>
      </c>
      <c r="G24" s="123"/>
      <c r="H24" s="123">
        <f t="shared" si="1"/>
        <v>0</v>
      </c>
      <c r="I24" s="124" t="str">
        <f t="shared" si="2"/>
        <v>OK</v>
      </c>
      <c r="J24" s="123"/>
      <c r="K24" s="123">
        <f t="shared" si="3"/>
        <v>0</v>
      </c>
      <c r="L24" s="124" t="str">
        <f t="shared" si="4"/>
        <v>OK</v>
      </c>
      <c r="M24" s="4"/>
      <c r="N24" s="4"/>
      <c r="O24" s="4"/>
      <c r="P24" s="4"/>
      <c r="Q24" s="4"/>
      <c r="R24" s="4"/>
      <c r="S24" s="4"/>
      <c r="T24" s="4"/>
      <c r="U24" s="4"/>
      <c r="V24" s="4"/>
      <c r="W24" s="4"/>
      <c r="X24" s="4"/>
      <c r="Y24" s="4"/>
      <c r="Z24" s="4"/>
    </row>
    <row r="25" spans="1:26" ht="12.75" customHeight="1" x14ac:dyDescent="0.2">
      <c r="A25" s="156"/>
      <c r="B25" s="123" t="s">
        <v>442</v>
      </c>
      <c r="C25" s="156"/>
      <c r="D25" s="173"/>
      <c r="E25" s="123"/>
      <c r="F25" s="123">
        <f t="shared" si="0"/>
        <v>0</v>
      </c>
      <c r="G25" s="123"/>
      <c r="H25" s="123">
        <f t="shared" si="1"/>
        <v>0</v>
      </c>
      <c r="I25" s="124" t="str">
        <f t="shared" si="2"/>
        <v>OK</v>
      </c>
      <c r="J25" s="123"/>
      <c r="K25" s="123">
        <f t="shared" si="3"/>
        <v>0</v>
      </c>
      <c r="L25" s="124" t="str">
        <f t="shared" si="4"/>
        <v>OK</v>
      </c>
      <c r="M25" s="4"/>
      <c r="N25" s="4"/>
      <c r="O25" s="4"/>
      <c r="P25" s="4"/>
      <c r="Q25" s="4"/>
      <c r="R25" s="4"/>
      <c r="S25" s="4"/>
      <c r="T25" s="4"/>
      <c r="U25" s="4"/>
      <c r="V25" s="4"/>
      <c r="W25" s="4"/>
      <c r="X25" s="4"/>
      <c r="Y25" s="4"/>
      <c r="Z25" s="4"/>
    </row>
    <row r="26" spans="1:26" ht="12.75" customHeight="1" x14ac:dyDescent="0.2">
      <c r="A26" s="156"/>
      <c r="B26" s="172"/>
      <c r="C26" s="156"/>
      <c r="D26" s="173"/>
      <c r="E26" s="123"/>
      <c r="F26" s="123">
        <f t="shared" si="0"/>
        <v>0</v>
      </c>
      <c r="G26" s="123"/>
      <c r="H26" s="123">
        <f t="shared" si="1"/>
        <v>0</v>
      </c>
      <c r="I26" s="124" t="str">
        <f t="shared" si="2"/>
        <v>OK</v>
      </c>
      <c r="J26" s="123"/>
      <c r="K26" s="123">
        <f t="shared" si="3"/>
        <v>0</v>
      </c>
      <c r="L26" s="124" t="str">
        <f t="shared" si="4"/>
        <v>OK</v>
      </c>
      <c r="M26" s="4"/>
      <c r="N26" s="4"/>
      <c r="O26" s="4"/>
      <c r="P26" s="4"/>
      <c r="Q26" s="4"/>
      <c r="R26" s="4"/>
      <c r="S26" s="4"/>
      <c r="T26" s="4"/>
      <c r="U26" s="4"/>
      <c r="V26" s="4"/>
      <c r="W26" s="4"/>
      <c r="X26" s="4"/>
      <c r="Y26" s="4"/>
      <c r="Z26" s="4"/>
    </row>
    <row r="27" spans="1:26" ht="12.75" customHeight="1" x14ac:dyDescent="0.2">
      <c r="A27" s="156">
        <v>2</v>
      </c>
      <c r="B27" s="172" t="s">
        <v>443</v>
      </c>
      <c r="C27" s="156"/>
      <c r="D27" s="173"/>
      <c r="E27" s="123"/>
      <c r="F27" s="123">
        <f t="shared" si="0"/>
        <v>0</v>
      </c>
      <c r="G27" s="123"/>
      <c r="H27" s="123">
        <f t="shared" si="1"/>
        <v>0</v>
      </c>
      <c r="I27" s="124" t="str">
        <f t="shared" si="2"/>
        <v>OK</v>
      </c>
      <c r="J27" s="123"/>
      <c r="K27" s="123">
        <f t="shared" si="3"/>
        <v>0</v>
      </c>
      <c r="L27" s="124" t="str">
        <f t="shared" si="4"/>
        <v>OK</v>
      </c>
      <c r="M27" s="4"/>
      <c r="N27" s="4"/>
      <c r="O27" s="4"/>
      <c r="P27" s="4"/>
      <c r="Q27" s="4"/>
      <c r="R27" s="4"/>
      <c r="S27" s="4"/>
      <c r="T27" s="4"/>
      <c r="U27" s="4"/>
      <c r="V27" s="4"/>
      <c r="W27" s="4"/>
      <c r="X27" s="4"/>
      <c r="Y27" s="4"/>
      <c r="Z27" s="4"/>
    </row>
    <row r="28" spans="1:26" ht="12.75" customHeight="1" x14ac:dyDescent="0.2">
      <c r="A28" s="156">
        <v>2.1</v>
      </c>
      <c r="B28" s="172" t="s">
        <v>444</v>
      </c>
      <c r="C28" s="156" t="s">
        <v>94</v>
      </c>
      <c r="D28" s="173">
        <v>3361.96</v>
      </c>
      <c r="E28" s="123">
        <v>7917</v>
      </c>
      <c r="F28" s="123">
        <f t="shared" si="0"/>
        <v>26616637</v>
      </c>
      <c r="G28" s="123">
        <v>7866</v>
      </c>
      <c r="H28" s="123">
        <f t="shared" si="1"/>
        <v>26445177</v>
      </c>
      <c r="I28" s="124" t="str">
        <f t="shared" si="2"/>
        <v>OK</v>
      </c>
      <c r="J28" s="123">
        <v>7873</v>
      </c>
      <c r="K28" s="123">
        <f t="shared" si="3"/>
        <v>26468711</v>
      </c>
      <c r="L28" s="124" t="str">
        <f t="shared" si="4"/>
        <v>OK</v>
      </c>
      <c r="M28" s="4"/>
      <c r="N28" s="4"/>
      <c r="O28" s="4"/>
      <c r="P28" s="4"/>
      <c r="Q28" s="4"/>
      <c r="R28" s="4"/>
      <c r="S28" s="4"/>
      <c r="T28" s="4"/>
      <c r="U28" s="4"/>
      <c r="V28" s="4"/>
      <c r="W28" s="4"/>
      <c r="X28" s="4"/>
      <c r="Y28" s="4"/>
      <c r="Z28" s="4"/>
    </row>
    <row r="29" spans="1:26" ht="12.75" customHeight="1" x14ac:dyDescent="0.2">
      <c r="A29" s="156">
        <v>2.2000000000000002</v>
      </c>
      <c r="B29" s="172" t="s">
        <v>445</v>
      </c>
      <c r="C29" s="156" t="s">
        <v>94</v>
      </c>
      <c r="D29" s="173">
        <v>3361.96</v>
      </c>
      <c r="E29" s="123">
        <v>35244</v>
      </c>
      <c r="F29" s="123">
        <f t="shared" si="0"/>
        <v>118488918</v>
      </c>
      <c r="G29" s="123">
        <v>35015</v>
      </c>
      <c r="H29" s="123">
        <f t="shared" si="1"/>
        <v>117719029</v>
      </c>
      <c r="I29" s="124" t="str">
        <f t="shared" si="2"/>
        <v>OK</v>
      </c>
      <c r="J29" s="123">
        <v>35050</v>
      </c>
      <c r="K29" s="123">
        <f t="shared" si="3"/>
        <v>117836698</v>
      </c>
      <c r="L29" s="124" t="str">
        <f t="shared" si="4"/>
        <v>OK</v>
      </c>
      <c r="M29" s="4"/>
      <c r="N29" s="4"/>
      <c r="O29" s="4"/>
      <c r="P29" s="4"/>
      <c r="Q29" s="4"/>
      <c r="R29" s="4"/>
      <c r="S29" s="4"/>
      <c r="T29" s="4"/>
      <c r="U29" s="4"/>
      <c r="V29" s="4"/>
      <c r="W29" s="4"/>
      <c r="X29" s="4"/>
      <c r="Y29" s="4"/>
      <c r="Z29" s="4"/>
    </row>
    <row r="30" spans="1:26" ht="12.75" customHeight="1" x14ac:dyDescent="0.2">
      <c r="A30" s="156">
        <v>2.2999999999999998</v>
      </c>
      <c r="B30" s="172" t="s">
        <v>446</v>
      </c>
      <c r="C30" s="156" t="s">
        <v>94</v>
      </c>
      <c r="D30" s="173">
        <v>1209.3900000000001</v>
      </c>
      <c r="E30" s="123">
        <v>57547</v>
      </c>
      <c r="F30" s="123">
        <f t="shared" si="0"/>
        <v>69596766</v>
      </c>
      <c r="G30" s="123">
        <v>57173</v>
      </c>
      <c r="H30" s="123">
        <f t="shared" si="1"/>
        <v>69144454</v>
      </c>
      <c r="I30" s="124" t="str">
        <f t="shared" si="2"/>
        <v>OK</v>
      </c>
      <c r="J30" s="123">
        <v>57230</v>
      </c>
      <c r="K30" s="123">
        <f t="shared" si="3"/>
        <v>69213390</v>
      </c>
      <c r="L30" s="124" t="str">
        <f t="shared" si="4"/>
        <v>OK</v>
      </c>
      <c r="M30" s="4"/>
      <c r="N30" s="4"/>
      <c r="O30" s="4"/>
      <c r="P30" s="4"/>
      <c r="Q30" s="4"/>
      <c r="R30" s="4"/>
      <c r="S30" s="4"/>
      <c r="T30" s="4"/>
      <c r="U30" s="4"/>
      <c r="V30" s="4"/>
      <c r="W30" s="4"/>
      <c r="X30" s="4"/>
      <c r="Y30" s="4"/>
      <c r="Z30" s="4"/>
    </row>
    <row r="31" spans="1:26" ht="12.75" customHeight="1" x14ac:dyDescent="0.2">
      <c r="A31" s="156" t="s">
        <v>447</v>
      </c>
      <c r="B31" s="172" t="s">
        <v>448</v>
      </c>
      <c r="C31" s="156" t="s">
        <v>94</v>
      </c>
      <c r="D31" s="173">
        <v>284.31</v>
      </c>
      <c r="E31" s="123">
        <v>42660</v>
      </c>
      <c r="F31" s="123">
        <f t="shared" si="0"/>
        <v>12128665</v>
      </c>
      <c r="G31" s="123">
        <v>42383</v>
      </c>
      <c r="H31" s="123">
        <f t="shared" si="1"/>
        <v>12049911</v>
      </c>
      <c r="I31" s="124" t="str">
        <f t="shared" si="2"/>
        <v>OK</v>
      </c>
      <c r="J31" s="123">
        <v>42425</v>
      </c>
      <c r="K31" s="123">
        <f t="shared" si="3"/>
        <v>12061852</v>
      </c>
      <c r="L31" s="124" t="str">
        <f t="shared" si="4"/>
        <v>OK</v>
      </c>
      <c r="M31" s="4"/>
      <c r="N31" s="4"/>
      <c r="O31" s="4"/>
      <c r="P31" s="4"/>
      <c r="Q31" s="4"/>
      <c r="R31" s="4"/>
      <c r="S31" s="4"/>
      <c r="T31" s="4"/>
      <c r="U31" s="4"/>
      <c r="V31" s="4"/>
      <c r="W31" s="4"/>
      <c r="X31" s="4"/>
      <c r="Y31" s="4"/>
      <c r="Z31" s="4"/>
    </row>
    <row r="32" spans="1:26" ht="12.75" customHeight="1" x14ac:dyDescent="0.2">
      <c r="A32" s="156"/>
      <c r="B32" s="172"/>
      <c r="C32" s="156"/>
      <c r="D32" s="173"/>
      <c r="E32" s="123"/>
      <c r="F32" s="123">
        <f t="shared" si="0"/>
        <v>0</v>
      </c>
      <c r="G32" s="123"/>
      <c r="H32" s="123">
        <f t="shared" si="1"/>
        <v>0</v>
      </c>
      <c r="I32" s="124" t="str">
        <f t="shared" si="2"/>
        <v>OK</v>
      </c>
      <c r="J32" s="123"/>
      <c r="K32" s="123">
        <f t="shared" si="3"/>
        <v>0</v>
      </c>
      <c r="L32" s="124" t="str">
        <f t="shared" si="4"/>
        <v>OK</v>
      </c>
      <c r="M32" s="4"/>
      <c r="N32" s="4"/>
      <c r="O32" s="4"/>
      <c r="P32" s="4"/>
      <c r="Q32" s="4"/>
      <c r="R32" s="4"/>
      <c r="S32" s="4"/>
      <c r="T32" s="4"/>
      <c r="U32" s="4"/>
      <c r="V32" s="4"/>
      <c r="W32" s="4"/>
      <c r="X32" s="4"/>
      <c r="Y32" s="4"/>
      <c r="Z32" s="4"/>
    </row>
    <row r="33" spans="1:26" ht="12.75" customHeight="1" x14ac:dyDescent="0.2">
      <c r="A33" s="156"/>
      <c r="B33" s="123" t="s">
        <v>449</v>
      </c>
      <c r="C33" s="156"/>
      <c r="D33" s="173"/>
      <c r="E33" s="123"/>
      <c r="F33" s="123">
        <f t="shared" si="0"/>
        <v>0</v>
      </c>
      <c r="G33" s="123"/>
      <c r="H33" s="123">
        <f t="shared" si="1"/>
        <v>0</v>
      </c>
      <c r="I33" s="124" t="str">
        <f t="shared" si="2"/>
        <v>OK</v>
      </c>
      <c r="J33" s="123"/>
      <c r="K33" s="123">
        <f t="shared" si="3"/>
        <v>0</v>
      </c>
      <c r="L33" s="124" t="str">
        <f t="shared" si="4"/>
        <v>OK</v>
      </c>
      <c r="M33" s="4"/>
      <c r="N33" s="4"/>
      <c r="O33" s="4"/>
      <c r="P33" s="4"/>
      <c r="Q33" s="4"/>
      <c r="R33" s="4"/>
      <c r="S33" s="4"/>
      <c r="T33" s="4"/>
      <c r="U33" s="4"/>
      <c r="V33" s="4"/>
      <c r="W33" s="4"/>
      <c r="X33" s="4"/>
      <c r="Y33" s="4"/>
      <c r="Z33" s="4"/>
    </row>
    <row r="34" spans="1:26" ht="12.75" customHeight="1" x14ac:dyDescent="0.2">
      <c r="A34" s="156"/>
      <c r="B34" s="172"/>
      <c r="C34" s="156"/>
      <c r="D34" s="173"/>
      <c r="E34" s="123"/>
      <c r="F34" s="123">
        <f t="shared" si="0"/>
        <v>0</v>
      </c>
      <c r="G34" s="123"/>
      <c r="H34" s="123">
        <f t="shared" si="1"/>
        <v>0</v>
      </c>
      <c r="I34" s="124" t="str">
        <f t="shared" si="2"/>
        <v>OK</v>
      </c>
      <c r="J34" s="123"/>
      <c r="K34" s="123">
        <f t="shared" si="3"/>
        <v>0</v>
      </c>
      <c r="L34" s="124" t="str">
        <f t="shared" si="4"/>
        <v>OK</v>
      </c>
      <c r="M34" s="4"/>
      <c r="N34" s="4"/>
      <c r="O34" s="4"/>
      <c r="P34" s="4"/>
      <c r="Q34" s="4"/>
      <c r="R34" s="4"/>
      <c r="S34" s="4"/>
      <c r="T34" s="4"/>
      <c r="U34" s="4"/>
      <c r="V34" s="4"/>
      <c r="W34" s="4"/>
      <c r="X34" s="4"/>
      <c r="Y34" s="4"/>
      <c r="Z34" s="4"/>
    </row>
    <row r="35" spans="1:26" ht="12.75" customHeight="1" x14ac:dyDescent="0.2">
      <c r="A35" s="156">
        <v>3</v>
      </c>
      <c r="B35" s="172" t="s">
        <v>450</v>
      </c>
      <c r="C35" s="156"/>
      <c r="D35" s="173"/>
      <c r="E35" s="123"/>
      <c r="F35" s="123">
        <f t="shared" si="0"/>
        <v>0</v>
      </c>
      <c r="G35" s="123"/>
      <c r="H35" s="123">
        <f t="shared" si="1"/>
        <v>0</v>
      </c>
      <c r="I35" s="124" t="str">
        <f t="shared" si="2"/>
        <v>OK</v>
      </c>
      <c r="J35" s="123"/>
      <c r="K35" s="123">
        <f t="shared" si="3"/>
        <v>0</v>
      </c>
      <c r="L35" s="124" t="str">
        <f t="shared" si="4"/>
        <v>OK</v>
      </c>
      <c r="M35" s="4"/>
      <c r="N35" s="4"/>
      <c r="O35" s="4"/>
      <c r="P35" s="4"/>
      <c r="Q35" s="4"/>
      <c r="R35" s="4"/>
      <c r="S35" s="4"/>
      <c r="T35" s="4"/>
      <c r="U35" s="4"/>
      <c r="V35" s="4"/>
      <c r="W35" s="4"/>
      <c r="X35" s="4"/>
      <c r="Y35" s="4"/>
      <c r="Z35" s="4"/>
    </row>
    <row r="36" spans="1:26" ht="12.75" customHeight="1" x14ac:dyDescent="0.2">
      <c r="A36" s="156">
        <v>3.1</v>
      </c>
      <c r="B36" s="172" t="s">
        <v>451</v>
      </c>
      <c r="C36" s="156" t="s">
        <v>89</v>
      </c>
      <c r="D36" s="173">
        <v>335.86</v>
      </c>
      <c r="E36" s="123">
        <v>46847</v>
      </c>
      <c r="F36" s="123">
        <f t="shared" si="0"/>
        <v>15734033</v>
      </c>
      <c r="G36" s="123">
        <v>46542</v>
      </c>
      <c r="H36" s="123">
        <f t="shared" si="1"/>
        <v>15631596</v>
      </c>
      <c r="I36" s="124" t="str">
        <f t="shared" si="2"/>
        <v>OK</v>
      </c>
      <c r="J36" s="123">
        <v>46589</v>
      </c>
      <c r="K36" s="123">
        <f t="shared" si="3"/>
        <v>15647382</v>
      </c>
      <c r="L36" s="124" t="str">
        <f t="shared" si="4"/>
        <v>OK</v>
      </c>
      <c r="M36" s="4"/>
      <c r="N36" s="4"/>
      <c r="O36" s="4"/>
      <c r="P36" s="4"/>
      <c r="Q36" s="4"/>
      <c r="R36" s="4"/>
      <c r="S36" s="4"/>
      <c r="T36" s="4"/>
      <c r="U36" s="4"/>
      <c r="V36" s="4"/>
      <c r="W36" s="4"/>
      <c r="X36" s="4"/>
      <c r="Y36" s="4"/>
      <c r="Z36" s="4"/>
    </row>
    <row r="37" spans="1:26" ht="12.75" customHeight="1" x14ac:dyDescent="0.2">
      <c r="A37" s="156">
        <v>3.2</v>
      </c>
      <c r="B37" s="172" t="s">
        <v>452</v>
      </c>
      <c r="C37" s="156" t="s">
        <v>94</v>
      </c>
      <c r="D37" s="173">
        <v>331.34</v>
      </c>
      <c r="E37" s="123">
        <v>922782</v>
      </c>
      <c r="F37" s="123">
        <f t="shared" si="0"/>
        <v>305754588</v>
      </c>
      <c r="G37" s="123">
        <v>916784</v>
      </c>
      <c r="H37" s="123">
        <f t="shared" si="1"/>
        <v>303767211</v>
      </c>
      <c r="I37" s="124" t="str">
        <f t="shared" si="2"/>
        <v>OK</v>
      </c>
      <c r="J37" s="123">
        <v>917707</v>
      </c>
      <c r="K37" s="123">
        <f t="shared" si="3"/>
        <v>304073037</v>
      </c>
      <c r="L37" s="124" t="str">
        <f t="shared" si="4"/>
        <v>OK</v>
      </c>
      <c r="M37" s="4"/>
      <c r="N37" s="4"/>
      <c r="O37" s="4"/>
      <c r="P37" s="4"/>
      <c r="Q37" s="4"/>
      <c r="R37" s="4"/>
      <c r="S37" s="4"/>
      <c r="T37" s="4"/>
      <c r="U37" s="4"/>
      <c r="V37" s="4"/>
      <c r="W37" s="4"/>
      <c r="X37" s="4"/>
      <c r="Y37" s="4"/>
      <c r="Z37" s="4"/>
    </row>
    <row r="38" spans="1:26" ht="12.75" customHeight="1" x14ac:dyDescent="0.2">
      <c r="A38" s="156">
        <v>3.3</v>
      </c>
      <c r="B38" s="172" t="s">
        <v>453</v>
      </c>
      <c r="C38" s="156" t="s">
        <v>94</v>
      </c>
      <c r="D38" s="173">
        <v>277.58999999999997</v>
      </c>
      <c r="E38" s="123">
        <v>922782</v>
      </c>
      <c r="F38" s="123">
        <f t="shared" si="0"/>
        <v>256155055</v>
      </c>
      <c r="G38" s="123">
        <v>916784</v>
      </c>
      <c r="H38" s="123">
        <f t="shared" si="1"/>
        <v>254490071</v>
      </c>
      <c r="I38" s="124" t="str">
        <f t="shared" si="2"/>
        <v>OK</v>
      </c>
      <c r="J38" s="123">
        <v>917707</v>
      </c>
      <c r="K38" s="123">
        <f t="shared" si="3"/>
        <v>254746286</v>
      </c>
      <c r="L38" s="124" t="str">
        <f t="shared" si="4"/>
        <v>OK</v>
      </c>
      <c r="M38" s="4"/>
      <c r="N38" s="4"/>
      <c r="O38" s="4"/>
      <c r="P38" s="4"/>
      <c r="Q38" s="4"/>
      <c r="R38" s="4"/>
      <c r="S38" s="4"/>
      <c r="T38" s="4"/>
      <c r="U38" s="4"/>
      <c r="V38" s="4"/>
      <c r="W38" s="4"/>
      <c r="X38" s="4"/>
      <c r="Y38" s="4"/>
      <c r="Z38" s="4"/>
    </row>
    <row r="39" spans="1:26" ht="12.75" customHeight="1" x14ac:dyDescent="0.2">
      <c r="A39" s="156">
        <v>3.4</v>
      </c>
      <c r="B39" s="172" t="s">
        <v>454</v>
      </c>
      <c r="C39" s="156" t="s">
        <v>94</v>
      </c>
      <c r="D39" s="173">
        <v>371.83</v>
      </c>
      <c r="E39" s="123">
        <v>922782</v>
      </c>
      <c r="F39" s="123">
        <f t="shared" si="0"/>
        <v>343118031</v>
      </c>
      <c r="G39" s="123">
        <v>916784</v>
      </c>
      <c r="H39" s="123">
        <f t="shared" si="1"/>
        <v>340887795</v>
      </c>
      <c r="I39" s="124" t="str">
        <f t="shared" si="2"/>
        <v>OK</v>
      </c>
      <c r="J39" s="123">
        <v>917707</v>
      </c>
      <c r="K39" s="123">
        <f t="shared" si="3"/>
        <v>341230994</v>
      </c>
      <c r="L39" s="124" t="str">
        <f t="shared" si="4"/>
        <v>OK</v>
      </c>
      <c r="M39" s="4"/>
      <c r="N39" s="4"/>
      <c r="O39" s="4"/>
      <c r="P39" s="4"/>
      <c r="Q39" s="4"/>
      <c r="R39" s="4"/>
      <c r="S39" s="4"/>
      <c r="T39" s="4"/>
      <c r="U39" s="4"/>
      <c r="V39" s="4"/>
      <c r="W39" s="4"/>
      <c r="X39" s="4"/>
      <c r="Y39" s="4"/>
      <c r="Z39" s="4"/>
    </row>
    <row r="40" spans="1:26" ht="12.75" customHeight="1" x14ac:dyDescent="0.2">
      <c r="A40" s="156">
        <v>3.5</v>
      </c>
      <c r="B40" s="172" t="s">
        <v>455</v>
      </c>
      <c r="C40" s="156" t="s">
        <v>456</v>
      </c>
      <c r="D40" s="173">
        <v>168109.04</v>
      </c>
      <c r="E40" s="123">
        <v>4601</v>
      </c>
      <c r="F40" s="123">
        <f t="shared" si="0"/>
        <v>773469693</v>
      </c>
      <c r="G40" s="123">
        <v>4571</v>
      </c>
      <c r="H40" s="123">
        <f t="shared" si="1"/>
        <v>768426422</v>
      </c>
      <c r="I40" s="124" t="str">
        <f t="shared" si="2"/>
        <v>OK</v>
      </c>
      <c r="J40" s="123">
        <v>4576</v>
      </c>
      <c r="K40" s="123">
        <f t="shared" si="3"/>
        <v>769266967</v>
      </c>
      <c r="L40" s="124" t="str">
        <f t="shared" si="4"/>
        <v>OK</v>
      </c>
      <c r="M40" s="4"/>
      <c r="N40" s="4"/>
      <c r="O40" s="4"/>
      <c r="P40" s="4"/>
      <c r="Q40" s="4"/>
      <c r="R40" s="4"/>
      <c r="S40" s="4"/>
      <c r="T40" s="4"/>
      <c r="U40" s="4"/>
      <c r="V40" s="4"/>
      <c r="W40" s="4"/>
      <c r="X40" s="4"/>
      <c r="Y40" s="4"/>
      <c r="Z40" s="4"/>
    </row>
    <row r="41" spans="1:26" ht="12.75" customHeight="1" x14ac:dyDescent="0.2">
      <c r="A41" s="156">
        <v>3.6</v>
      </c>
      <c r="B41" s="172" t="s">
        <v>457</v>
      </c>
      <c r="C41" s="156" t="s">
        <v>94</v>
      </c>
      <c r="D41" s="173">
        <v>239.74</v>
      </c>
      <c r="E41" s="123">
        <v>922783</v>
      </c>
      <c r="F41" s="123">
        <f t="shared" si="0"/>
        <v>221227996</v>
      </c>
      <c r="G41" s="123">
        <v>916785</v>
      </c>
      <c r="H41" s="123">
        <f t="shared" si="1"/>
        <v>219790036</v>
      </c>
      <c r="I41" s="124" t="str">
        <f t="shared" si="2"/>
        <v>OK</v>
      </c>
      <c r="J41" s="123">
        <v>917708</v>
      </c>
      <c r="K41" s="123">
        <f t="shared" si="3"/>
        <v>220011316</v>
      </c>
      <c r="L41" s="124" t="str">
        <f t="shared" si="4"/>
        <v>OK</v>
      </c>
      <c r="M41" s="4"/>
      <c r="N41" s="4"/>
      <c r="O41" s="4"/>
      <c r="P41" s="4"/>
      <c r="Q41" s="4"/>
      <c r="R41" s="4"/>
      <c r="S41" s="4"/>
      <c r="T41" s="4"/>
      <c r="U41" s="4"/>
      <c r="V41" s="4"/>
      <c r="W41" s="4"/>
      <c r="X41" s="4"/>
      <c r="Y41" s="4"/>
      <c r="Z41" s="4"/>
    </row>
    <row r="42" spans="1:26" ht="12.75" customHeight="1" x14ac:dyDescent="0.2">
      <c r="A42" s="156">
        <v>3.7</v>
      </c>
      <c r="B42" s="172" t="s">
        <v>458</v>
      </c>
      <c r="C42" s="156" t="s">
        <v>94</v>
      </c>
      <c r="D42" s="173">
        <v>29.32</v>
      </c>
      <c r="E42" s="123">
        <v>197493</v>
      </c>
      <c r="F42" s="123">
        <f t="shared" si="0"/>
        <v>5790495</v>
      </c>
      <c r="G42" s="123">
        <v>196209</v>
      </c>
      <c r="H42" s="123">
        <f t="shared" si="1"/>
        <v>5752848</v>
      </c>
      <c r="I42" s="124" t="str">
        <f t="shared" si="2"/>
        <v>OK</v>
      </c>
      <c r="J42" s="123">
        <v>196407</v>
      </c>
      <c r="K42" s="123">
        <f t="shared" si="3"/>
        <v>5758653</v>
      </c>
      <c r="L42" s="124" t="str">
        <f t="shared" si="4"/>
        <v>OK</v>
      </c>
      <c r="M42" s="4"/>
      <c r="N42" s="4"/>
      <c r="O42" s="4"/>
      <c r="P42" s="4"/>
      <c r="Q42" s="4"/>
      <c r="R42" s="4"/>
      <c r="S42" s="4"/>
      <c r="T42" s="4"/>
      <c r="U42" s="4"/>
      <c r="V42" s="4"/>
      <c r="W42" s="4"/>
      <c r="X42" s="4"/>
      <c r="Y42" s="4"/>
      <c r="Z42" s="4"/>
    </row>
    <row r="43" spans="1:26" ht="12.75" customHeight="1" x14ac:dyDescent="0.2">
      <c r="A43" s="156">
        <v>3.8</v>
      </c>
      <c r="B43" s="172" t="s">
        <v>459</v>
      </c>
      <c r="C43" s="156" t="s">
        <v>89</v>
      </c>
      <c r="D43" s="173">
        <v>17.16</v>
      </c>
      <c r="E43" s="123">
        <v>621483</v>
      </c>
      <c r="F43" s="123">
        <f t="shared" si="0"/>
        <v>10664648</v>
      </c>
      <c r="G43" s="123">
        <v>617443</v>
      </c>
      <c r="H43" s="123">
        <f t="shared" si="1"/>
        <v>10595322</v>
      </c>
      <c r="I43" s="124" t="str">
        <f t="shared" si="2"/>
        <v>OK</v>
      </c>
      <c r="J43" s="123">
        <v>618065</v>
      </c>
      <c r="K43" s="123">
        <f t="shared" si="3"/>
        <v>10605995</v>
      </c>
      <c r="L43" s="124" t="str">
        <f t="shared" si="4"/>
        <v>OK</v>
      </c>
      <c r="M43" s="4"/>
      <c r="N43" s="4"/>
      <c r="O43" s="4"/>
      <c r="P43" s="4"/>
      <c r="Q43" s="4"/>
      <c r="R43" s="4"/>
      <c r="S43" s="4"/>
      <c r="T43" s="4"/>
      <c r="U43" s="4"/>
      <c r="V43" s="4"/>
      <c r="W43" s="4"/>
      <c r="X43" s="4"/>
      <c r="Y43" s="4"/>
      <c r="Z43" s="4"/>
    </row>
    <row r="44" spans="1:26" ht="12.75" customHeight="1" x14ac:dyDescent="0.2">
      <c r="A44" s="156">
        <v>3.9</v>
      </c>
      <c r="B44" s="172" t="s">
        <v>460</v>
      </c>
      <c r="C44" s="156" t="s">
        <v>105</v>
      </c>
      <c r="D44" s="173">
        <v>544.85</v>
      </c>
      <c r="E44" s="123">
        <v>88651</v>
      </c>
      <c r="F44" s="123">
        <f t="shared" si="0"/>
        <v>48301497</v>
      </c>
      <c r="G44" s="123">
        <v>88075</v>
      </c>
      <c r="H44" s="123">
        <f t="shared" si="1"/>
        <v>47987664</v>
      </c>
      <c r="I44" s="124" t="str">
        <f t="shared" si="2"/>
        <v>OK</v>
      </c>
      <c r="J44" s="123">
        <v>88163</v>
      </c>
      <c r="K44" s="123">
        <f t="shared" si="3"/>
        <v>48035611</v>
      </c>
      <c r="L44" s="124" t="str">
        <f t="shared" si="4"/>
        <v>OK</v>
      </c>
      <c r="M44" s="4"/>
      <c r="N44" s="4"/>
      <c r="O44" s="4"/>
      <c r="P44" s="4"/>
      <c r="Q44" s="4"/>
      <c r="R44" s="4"/>
      <c r="S44" s="4"/>
      <c r="T44" s="4"/>
      <c r="U44" s="4"/>
      <c r="V44" s="4"/>
      <c r="W44" s="4"/>
      <c r="X44" s="4"/>
      <c r="Y44" s="4"/>
      <c r="Z44" s="4"/>
    </row>
    <row r="45" spans="1:26" ht="12.75" customHeight="1" x14ac:dyDescent="0.2">
      <c r="A45" s="156">
        <v>3.1</v>
      </c>
      <c r="B45" s="172" t="s">
        <v>461</v>
      </c>
      <c r="C45" s="156" t="s">
        <v>89</v>
      </c>
      <c r="D45" s="173">
        <v>3230.46</v>
      </c>
      <c r="E45" s="123">
        <v>148520</v>
      </c>
      <c r="F45" s="123">
        <f t="shared" si="0"/>
        <v>479787919</v>
      </c>
      <c r="G45" s="123">
        <v>147035</v>
      </c>
      <c r="H45" s="123">
        <f t="shared" si="1"/>
        <v>474990686</v>
      </c>
      <c r="I45" s="124" t="str">
        <f t="shared" si="2"/>
        <v>OK</v>
      </c>
      <c r="J45" s="123">
        <v>147703</v>
      </c>
      <c r="K45" s="123">
        <f t="shared" si="3"/>
        <v>477148633</v>
      </c>
      <c r="L45" s="124" t="str">
        <f t="shared" si="4"/>
        <v>OK</v>
      </c>
      <c r="M45" s="4"/>
      <c r="N45" s="4"/>
      <c r="O45" s="4"/>
      <c r="P45" s="4"/>
      <c r="Q45" s="4"/>
      <c r="R45" s="4"/>
      <c r="S45" s="4"/>
      <c r="T45" s="4"/>
      <c r="U45" s="4"/>
      <c r="V45" s="4"/>
      <c r="W45" s="4"/>
      <c r="X45" s="4"/>
      <c r="Y45" s="4"/>
      <c r="Z45" s="4"/>
    </row>
    <row r="46" spans="1:26" ht="12.75" customHeight="1" x14ac:dyDescent="0.2">
      <c r="A46" s="156">
        <v>3.11</v>
      </c>
      <c r="B46" s="172" t="s">
        <v>462</v>
      </c>
      <c r="C46" s="156" t="s">
        <v>89</v>
      </c>
      <c r="D46" s="173">
        <v>409.29</v>
      </c>
      <c r="E46" s="123">
        <v>87171</v>
      </c>
      <c r="F46" s="123">
        <f t="shared" si="0"/>
        <v>35678219</v>
      </c>
      <c r="G46" s="123">
        <v>86604</v>
      </c>
      <c r="H46" s="123">
        <f t="shared" si="1"/>
        <v>35446151</v>
      </c>
      <c r="I46" s="124" t="str">
        <f t="shared" si="2"/>
        <v>OK</v>
      </c>
      <c r="J46" s="123">
        <v>86692</v>
      </c>
      <c r="K46" s="123">
        <f t="shared" si="3"/>
        <v>35482169</v>
      </c>
      <c r="L46" s="124" t="str">
        <f t="shared" si="4"/>
        <v>OK</v>
      </c>
      <c r="M46" s="4"/>
      <c r="N46" s="4"/>
      <c r="O46" s="4"/>
      <c r="P46" s="4"/>
      <c r="Q46" s="4"/>
      <c r="R46" s="4"/>
      <c r="S46" s="4"/>
      <c r="T46" s="4"/>
      <c r="U46" s="4"/>
      <c r="V46" s="4"/>
      <c r="W46" s="4"/>
      <c r="X46" s="4"/>
      <c r="Y46" s="4"/>
      <c r="Z46" s="4"/>
    </row>
    <row r="47" spans="1:26" ht="12.75" customHeight="1" x14ac:dyDescent="0.2">
      <c r="A47" s="156">
        <v>3.12</v>
      </c>
      <c r="B47" s="172" t="s">
        <v>463</v>
      </c>
      <c r="C47" s="156" t="s">
        <v>456</v>
      </c>
      <c r="D47" s="173">
        <v>4830</v>
      </c>
      <c r="E47" s="123">
        <v>5954</v>
      </c>
      <c r="F47" s="123">
        <f t="shared" si="0"/>
        <v>28757820</v>
      </c>
      <c r="G47" s="123">
        <v>5915</v>
      </c>
      <c r="H47" s="123">
        <f t="shared" si="1"/>
        <v>28569450</v>
      </c>
      <c r="I47" s="124" t="str">
        <f t="shared" si="2"/>
        <v>OK</v>
      </c>
      <c r="J47" s="123">
        <v>5921</v>
      </c>
      <c r="K47" s="123">
        <f t="shared" si="3"/>
        <v>28598430</v>
      </c>
      <c r="L47" s="124" t="str">
        <f t="shared" si="4"/>
        <v>OK</v>
      </c>
      <c r="M47" s="4"/>
      <c r="N47" s="4"/>
      <c r="O47" s="4"/>
      <c r="P47" s="4"/>
      <c r="Q47" s="4"/>
      <c r="R47" s="4"/>
      <c r="S47" s="4"/>
      <c r="T47" s="4"/>
      <c r="U47" s="4"/>
      <c r="V47" s="4"/>
      <c r="W47" s="4"/>
      <c r="X47" s="4"/>
      <c r="Y47" s="4"/>
      <c r="Z47" s="4"/>
    </row>
    <row r="48" spans="1:26" ht="12.75" customHeight="1" x14ac:dyDescent="0.2">
      <c r="A48" s="156">
        <v>3.13</v>
      </c>
      <c r="B48" s="172" t="s">
        <v>464</v>
      </c>
      <c r="C48" s="156" t="s">
        <v>94</v>
      </c>
      <c r="D48" s="173">
        <v>32.33</v>
      </c>
      <c r="E48" s="123">
        <v>715050</v>
      </c>
      <c r="F48" s="123">
        <f t="shared" si="0"/>
        <v>23117567</v>
      </c>
      <c r="G48" s="123">
        <v>710402</v>
      </c>
      <c r="H48" s="123">
        <f t="shared" si="1"/>
        <v>22967297</v>
      </c>
      <c r="I48" s="124" t="str">
        <f t="shared" si="2"/>
        <v>OK</v>
      </c>
      <c r="J48" s="123">
        <v>711117</v>
      </c>
      <c r="K48" s="123">
        <f t="shared" si="3"/>
        <v>22990413</v>
      </c>
      <c r="L48" s="124" t="str">
        <f t="shared" si="4"/>
        <v>OK</v>
      </c>
      <c r="M48" s="4"/>
      <c r="N48" s="4"/>
      <c r="O48" s="4"/>
      <c r="P48" s="4"/>
      <c r="Q48" s="4"/>
      <c r="R48" s="4"/>
      <c r="S48" s="4"/>
      <c r="T48" s="4"/>
      <c r="U48" s="4"/>
      <c r="V48" s="4"/>
      <c r="W48" s="4"/>
      <c r="X48" s="4"/>
      <c r="Y48" s="4"/>
      <c r="Z48" s="4"/>
    </row>
    <row r="49" spans="1:26" ht="12.75" customHeight="1" x14ac:dyDescent="0.2">
      <c r="A49" s="156">
        <v>3.14</v>
      </c>
      <c r="B49" s="172" t="s">
        <v>465</v>
      </c>
      <c r="C49" s="156" t="s">
        <v>94</v>
      </c>
      <c r="D49" s="173">
        <v>25.63</v>
      </c>
      <c r="E49" s="123">
        <v>983405</v>
      </c>
      <c r="F49" s="123">
        <f t="shared" si="0"/>
        <v>25204670</v>
      </c>
      <c r="G49" s="123">
        <v>977013</v>
      </c>
      <c r="H49" s="123">
        <f t="shared" si="1"/>
        <v>25040843</v>
      </c>
      <c r="I49" s="124" t="str">
        <f t="shared" si="2"/>
        <v>OK</v>
      </c>
      <c r="J49" s="123">
        <v>977996</v>
      </c>
      <c r="K49" s="123">
        <f t="shared" si="3"/>
        <v>25066037</v>
      </c>
      <c r="L49" s="124" t="str">
        <f t="shared" si="4"/>
        <v>OK</v>
      </c>
      <c r="M49" s="4"/>
      <c r="N49" s="4"/>
      <c r="O49" s="4"/>
      <c r="P49" s="4"/>
      <c r="Q49" s="4"/>
      <c r="R49" s="4"/>
      <c r="S49" s="4"/>
      <c r="T49" s="4"/>
      <c r="U49" s="4"/>
      <c r="V49" s="4"/>
      <c r="W49" s="4"/>
      <c r="X49" s="4"/>
      <c r="Y49" s="4"/>
      <c r="Z49" s="4"/>
    </row>
    <row r="50" spans="1:26" ht="12.75" customHeight="1" x14ac:dyDescent="0.2">
      <c r="A50" s="156"/>
      <c r="B50" s="172"/>
      <c r="C50" s="156"/>
      <c r="D50" s="173"/>
      <c r="E50" s="123"/>
      <c r="F50" s="123">
        <f t="shared" si="0"/>
        <v>0</v>
      </c>
      <c r="G50" s="123"/>
      <c r="H50" s="123">
        <f t="shared" si="1"/>
        <v>0</v>
      </c>
      <c r="I50" s="124" t="str">
        <f t="shared" si="2"/>
        <v>OK</v>
      </c>
      <c r="J50" s="123"/>
      <c r="K50" s="123">
        <f t="shared" si="3"/>
        <v>0</v>
      </c>
      <c r="L50" s="124" t="str">
        <f t="shared" si="4"/>
        <v>OK</v>
      </c>
      <c r="M50" s="4"/>
      <c r="N50" s="4"/>
      <c r="O50" s="4"/>
      <c r="P50" s="4"/>
      <c r="Q50" s="4"/>
      <c r="R50" s="4"/>
      <c r="S50" s="4"/>
      <c r="T50" s="4"/>
      <c r="U50" s="4"/>
      <c r="V50" s="4"/>
      <c r="W50" s="4"/>
      <c r="X50" s="4"/>
      <c r="Y50" s="4"/>
      <c r="Z50" s="4"/>
    </row>
    <row r="51" spans="1:26" ht="12.75" customHeight="1" x14ac:dyDescent="0.2">
      <c r="A51" s="156"/>
      <c r="B51" s="123" t="s">
        <v>466</v>
      </c>
      <c r="C51" s="156"/>
      <c r="D51" s="173"/>
      <c r="E51" s="123"/>
      <c r="F51" s="123">
        <f t="shared" si="0"/>
        <v>0</v>
      </c>
      <c r="G51" s="123"/>
      <c r="H51" s="123">
        <f t="shared" si="1"/>
        <v>0</v>
      </c>
      <c r="I51" s="124" t="str">
        <f t="shared" si="2"/>
        <v>OK</v>
      </c>
      <c r="J51" s="123"/>
      <c r="K51" s="123">
        <f t="shared" si="3"/>
        <v>0</v>
      </c>
      <c r="L51" s="124" t="str">
        <f t="shared" si="4"/>
        <v>OK</v>
      </c>
      <c r="M51" s="4"/>
      <c r="N51" s="4"/>
      <c r="O51" s="4"/>
      <c r="P51" s="4"/>
      <c r="Q51" s="4"/>
      <c r="R51" s="4"/>
      <c r="S51" s="4"/>
      <c r="T51" s="4"/>
      <c r="U51" s="4"/>
      <c r="V51" s="4"/>
      <c r="W51" s="4"/>
      <c r="X51" s="4"/>
      <c r="Y51" s="4"/>
      <c r="Z51" s="4"/>
    </row>
    <row r="52" spans="1:26" ht="12.75" customHeight="1" x14ac:dyDescent="0.2">
      <c r="A52" s="156"/>
      <c r="B52" s="172"/>
      <c r="C52" s="156"/>
      <c r="D52" s="173"/>
      <c r="E52" s="123"/>
      <c r="F52" s="123">
        <f t="shared" si="0"/>
        <v>0</v>
      </c>
      <c r="G52" s="123"/>
      <c r="H52" s="123">
        <f t="shared" si="1"/>
        <v>0</v>
      </c>
      <c r="I52" s="124" t="str">
        <f t="shared" si="2"/>
        <v>OK</v>
      </c>
      <c r="J52" s="123"/>
      <c r="K52" s="123">
        <f t="shared" si="3"/>
        <v>0</v>
      </c>
      <c r="L52" s="124" t="str">
        <f t="shared" si="4"/>
        <v>OK</v>
      </c>
      <c r="M52" s="4"/>
      <c r="N52" s="4"/>
      <c r="O52" s="4"/>
      <c r="P52" s="4"/>
      <c r="Q52" s="4"/>
      <c r="R52" s="4"/>
      <c r="S52" s="4"/>
      <c r="T52" s="4"/>
      <c r="U52" s="4"/>
      <c r="V52" s="4"/>
      <c r="W52" s="4"/>
      <c r="X52" s="4"/>
      <c r="Y52" s="4"/>
      <c r="Z52" s="4"/>
    </row>
    <row r="53" spans="1:26" ht="12.75" customHeight="1" x14ac:dyDescent="0.2">
      <c r="A53" s="156">
        <v>4</v>
      </c>
      <c r="B53" s="172" t="s">
        <v>467</v>
      </c>
      <c r="C53" s="156"/>
      <c r="D53" s="173"/>
      <c r="E53" s="123"/>
      <c r="F53" s="123">
        <f t="shared" si="0"/>
        <v>0</v>
      </c>
      <c r="G53" s="123"/>
      <c r="H53" s="123">
        <f t="shared" si="1"/>
        <v>0</v>
      </c>
      <c r="I53" s="124" t="str">
        <f t="shared" si="2"/>
        <v>OK</v>
      </c>
      <c r="J53" s="123"/>
      <c r="K53" s="123">
        <f t="shared" si="3"/>
        <v>0</v>
      </c>
      <c r="L53" s="124" t="str">
        <f t="shared" si="4"/>
        <v>OK</v>
      </c>
      <c r="M53" s="4"/>
      <c r="N53" s="4"/>
      <c r="O53" s="4"/>
      <c r="P53" s="4"/>
      <c r="Q53" s="4"/>
      <c r="R53" s="4"/>
      <c r="S53" s="4"/>
      <c r="T53" s="4"/>
      <c r="U53" s="4"/>
      <c r="V53" s="4"/>
      <c r="W53" s="4"/>
      <c r="X53" s="4"/>
      <c r="Y53" s="4"/>
      <c r="Z53" s="4"/>
    </row>
    <row r="54" spans="1:26" ht="12.75" customHeight="1" x14ac:dyDescent="0.2">
      <c r="A54" s="156">
        <v>4.0999999999999996</v>
      </c>
      <c r="B54" s="172" t="s">
        <v>468</v>
      </c>
      <c r="C54" s="156" t="s">
        <v>105</v>
      </c>
      <c r="D54" s="173">
        <v>67.78</v>
      </c>
      <c r="E54" s="123">
        <v>21509.8</v>
      </c>
      <c r="F54" s="123">
        <f t="shared" si="0"/>
        <v>1457934</v>
      </c>
      <c r="G54" s="123">
        <v>21370</v>
      </c>
      <c r="H54" s="123">
        <f t="shared" si="1"/>
        <v>1448459</v>
      </c>
      <c r="I54" s="124" t="str">
        <f t="shared" si="2"/>
        <v>OK</v>
      </c>
      <c r="J54" s="123">
        <v>21391</v>
      </c>
      <c r="K54" s="123">
        <f t="shared" si="3"/>
        <v>1449882</v>
      </c>
      <c r="L54" s="124" t="str">
        <f t="shared" si="4"/>
        <v>OK</v>
      </c>
      <c r="M54" s="4"/>
      <c r="N54" s="4"/>
      <c r="O54" s="4"/>
      <c r="P54" s="4"/>
      <c r="Q54" s="4"/>
      <c r="R54" s="4"/>
      <c r="S54" s="4"/>
      <c r="T54" s="4"/>
      <c r="U54" s="4"/>
      <c r="V54" s="4"/>
      <c r="W54" s="4"/>
      <c r="X54" s="4"/>
      <c r="Y54" s="4"/>
      <c r="Z54" s="4"/>
    </row>
    <row r="55" spans="1:26" ht="12.75" customHeight="1" x14ac:dyDescent="0.2">
      <c r="A55" s="156">
        <v>4.2</v>
      </c>
      <c r="B55" s="172" t="s">
        <v>469</v>
      </c>
      <c r="C55" s="156" t="s">
        <v>105</v>
      </c>
      <c r="D55" s="173">
        <v>7.65</v>
      </c>
      <c r="E55" s="123">
        <v>21509.8</v>
      </c>
      <c r="F55" s="123">
        <f t="shared" si="0"/>
        <v>164550</v>
      </c>
      <c r="G55" s="123">
        <v>21370</v>
      </c>
      <c r="H55" s="123">
        <f t="shared" si="1"/>
        <v>163481</v>
      </c>
      <c r="I55" s="124" t="str">
        <f t="shared" si="2"/>
        <v>OK</v>
      </c>
      <c r="J55" s="123">
        <v>21391</v>
      </c>
      <c r="K55" s="123">
        <f t="shared" si="3"/>
        <v>163641</v>
      </c>
      <c r="L55" s="124" t="str">
        <f t="shared" si="4"/>
        <v>OK</v>
      </c>
      <c r="M55" s="4"/>
      <c r="N55" s="4"/>
      <c r="O55" s="4"/>
      <c r="P55" s="4"/>
      <c r="Q55" s="4"/>
      <c r="R55" s="4"/>
      <c r="S55" s="4"/>
      <c r="T55" s="4"/>
      <c r="U55" s="4"/>
      <c r="V55" s="4"/>
      <c r="W55" s="4"/>
      <c r="X55" s="4"/>
      <c r="Y55" s="4"/>
      <c r="Z55" s="4"/>
    </row>
    <row r="56" spans="1:26" ht="12.75" customHeight="1" x14ac:dyDescent="0.2">
      <c r="A56" s="156">
        <v>4.3</v>
      </c>
      <c r="B56" s="172" t="s">
        <v>470</v>
      </c>
      <c r="C56" s="156" t="s">
        <v>105</v>
      </c>
      <c r="D56" s="173">
        <v>64.59</v>
      </c>
      <c r="E56" s="123">
        <v>21510</v>
      </c>
      <c r="F56" s="123">
        <f t="shared" si="0"/>
        <v>1389331</v>
      </c>
      <c r="G56" s="123">
        <v>21370</v>
      </c>
      <c r="H56" s="123">
        <f t="shared" si="1"/>
        <v>1380288</v>
      </c>
      <c r="I56" s="124" t="str">
        <f t="shared" si="2"/>
        <v>OK</v>
      </c>
      <c r="J56" s="123">
        <v>21392</v>
      </c>
      <c r="K56" s="123">
        <f t="shared" si="3"/>
        <v>1381709</v>
      </c>
      <c r="L56" s="124" t="str">
        <f t="shared" si="4"/>
        <v>OK</v>
      </c>
      <c r="M56" s="4"/>
      <c r="N56" s="4"/>
      <c r="O56" s="4"/>
      <c r="P56" s="4"/>
      <c r="Q56" s="4"/>
      <c r="R56" s="4"/>
      <c r="S56" s="4"/>
      <c r="T56" s="4"/>
      <c r="U56" s="4"/>
      <c r="V56" s="4"/>
      <c r="W56" s="4"/>
      <c r="X56" s="4"/>
      <c r="Y56" s="4"/>
      <c r="Z56" s="4"/>
    </row>
    <row r="57" spans="1:26" ht="12.75" customHeight="1" x14ac:dyDescent="0.2">
      <c r="A57" s="156">
        <v>4.4000000000000004</v>
      </c>
      <c r="B57" s="172" t="s">
        <v>471</v>
      </c>
      <c r="C57" s="156" t="s">
        <v>105</v>
      </c>
      <c r="D57" s="173">
        <v>111.11</v>
      </c>
      <c r="E57" s="123">
        <v>21927</v>
      </c>
      <c r="F57" s="123">
        <f t="shared" si="0"/>
        <v>2436309</v>
      </c>
      <c r="G57" s="123">
        <v>21784</v>
      </c>
      <c r="H57" s="123">
        <f t="shared" si="1"/>
        <v>2420420</v>
      </c>
      <c r="I57" s="124" t="str">
        <f t="shared" si="2"/>
        <v>OK</v>
      </c>
      <c r="J57" s="123">
        <v>21806</v>
      </c>
      <c r="K57" s="123">
        <f t="shared" si="3"/>
        <v>2422865</v>
      </c>
      <c r="L57" s="124" t="str">
        <f t="shared" si="4"/>
        <v>OK</v>
      </c>
      <c r="M57" s="4"/>
      <c r="N57" s="4"/>
      <c r="O57" s="4"/>
      <c r="P57" s="4"/>
      <c r="Q57" s="4"/>
      <c r="R57" s="4"/>
      <c r="S57" s="4"/>
      <c r="T57" s="4"/>
      <c r="U57" s="4"/>
      <c r="V57" s="4"/>
      <c r="W57" s="4"/>
      <c r="X57" s="4"/>
      <c r="Y57" s="4"/>
      <c r="Z57" s="4"/>
    </row>
    <row r="58" spans="1:26" ht="12.75" customHeight="1" x14ac:dyDescent="0.2">
      <c r="A58" s="156">
        <v>4.5</v>
      </c>
      <c r="B58" s="172" t="s">
        <v>472</v>
      </c>
      <c r="C58" s="156" t="s">
        <v>105</v>
      </c>
      <c r="D58" s="173">
        <v>61.62</v>
      </c>
      <c r="E58" s="123">
        <v>21927</v>
      </c>
      <c r="F58" s="123">
        <f t="shared" si="0"/>
        <v>1351142</v>
      </c>
      <c r="G58" s="123">
        <v>21784</v>
      </c>
      <c r="H58" s="123">
        <f t="shared" si="1"/>
        <v>1342330</v>
      </c>
      <c r="I58" s="124" t="str">
        <f t="shared" si="2"/>
        <v>OK</v>
      </c>
      <c r="J58" s="123">
        <v>21806</v>
      </c>
      <c r="K58" s="123">
        <f t="shared" si="3"/>
        <v>1343686</v>
      </c>
      <c r="L58" s="124" t="str">
        <f t="shared" si="4"/>
        <v>OK</v>
      </c>
      <c r="M58" s="4"/>
      <c r="N58" s="4"/>
      <c r="O58" s="4"/>
      <c r="P58" s="4"/>
      <c r="Q58" s="4"/>
      <c r="R58" s="4"/>
      <c r="S58" s="4"/>
      <c r="T58" s="4"/>
      <c r="U58" s="4"/>
      <c r="V58" s="4"/>
      <c r="W58" s="4"/>
      <c r="X58" s="4"/>
      <c r="Y58" s="4"/>
      <c r="Z58" s="4"/>
    </row>
    <row r="59" spans="1:26" ht="12.75" customHeight="1" x14ac:dyDescent="0.2">
      <c r="A59" s="156">
        <v>4.5999999999999996</v>
      </c>
      <c r="B59" s="172" t="s">
        <v>473</v>
      </c>
      <c r="C59" s="156" t="s">
        <v>105</v>
      </c>
      <c r="D59" s="173">
        <v>71.81</v>
      </c>
      <c r="E59" s="123">
        <v>14986</v>
      </c>
      <c r="F59" s="123">
        <f t="shared" si="0"/>
        <v>1076145</v>
      </c>
      <c r="G59" s="123">
        <v>14889</v>
      </c>
      <c r="H59" s="123">
        <f t="shared" si="1"/>
        <v>1069179</v>
      </c>
      <c r="I59" s="124" t="str">
        <f t="shared" si="2"/>
        <v>OK</v>
      </c>
      <c r="J59" s="123">
        <v>14904</v>
      </c>
      <c r="K59" s="123">
        <f t="shared" si="3"/>
        <v>1070256</v>
      </c>
      <c r="L59" s="124" t="str">
        <f t="shared" si="4"/>
        <v>OK</v>
      </c>
      <c r="M59" s="4"/>
      <c r="N59" s="4"/>
      <c r="O59" s="4"/>
      <c r="P59" s="4"/>
      <c r="Q59" s="4"/>
      <c r="R59" s="4"/>
      <c r="S59" s="4"/>
      <c r="T59" s="4"/>
      <c r="U59" s="4"/>
      <c r="V59" s="4"/>
      <c r="W59" s="4"/>
      <c r="X59" s="4"/>
      <c r="Y59" s="4"/>
      <c r="Z59" s="4"/>
    </row>
    <row r="60" spans="1:26" ht="12.75" customHeight="1" x14ac:dyDescent="0.2">
      <c r="A60" s="156">
        <v>4.7</v>
      </c>
      <c r="B60" s="172" t="s">
        <v>474</v>
      </c>
      <c r="C60" s="156" t="s">
        <v>105</v>
      </c>
      <c r="D60" s="173">
        <v>337.5</v>
      </c>
      <c r="E60" s="123">
        <v>10685</v>
      </c>
      <c r="F60" s="123">
        <f t="shared" si="0"/>
        <v>3606188</v>
      </c>
      <c r="G60" s="123">
        <v>10616</v>
      </c>
      <c r="H60" s="123">
        <f t="shared" si="1"/>
        <v>3582900</v>
      </c>
      <c r="I60" s="124" t="str">
        <f t="shared" si="2"/>
        <v>OK</v>
      </c>
      <c r="J60" s="123">
        <v>10626</v>
      </c>
      <c r="K60" s="123">
        <f t="shared" si="3"/>
        <v>3586275</v>
      </c>
      <c r="L60" s="124" t="str">
        <f t="shared" si="4"/>
        <v>OK</v>
      </c>
      <c r="M60" s="4"/>
      <c r="N60" s="4"/>
      <c r="O60" s="4"/>
      <c r="P60" s="4"/>
      <c r="Q60" s="4"/>
      <c r="R60" s="4"/>
      <c r="S60" s="4"/>
      <c r="T60" s="4"/>
      <c r="U60" s="4"/>
      <c r="V60" s="4"/>
      <c r="W60" s="4"/>
      <c r="X60" s="4"/>
      <c r="Y60" s="4"/>
      <c r="Z60" s="4"/>
    </row>
    <row r="61" spans="1:26" ht="12.75" customHeight="1" x14ac:dyDescent="0.2">
      <c r="A61" s="156">
        <v>4.8</v>
      </c>
      <c r="B61" s="172" t="s">
        <v>475</v>
      </c>
      <c r="C61" s="156" t="s">
        <v>105</v>
      </c>
      <c r="D61" s="173">
        <v>55.71</v>
      </c>
      <c r="E61" s="123">
        <v>9766</v>
      </c>
      <c r="F61" s="123">
        <f t="shared" si="0"/>
        <v>544064</v>
      </c>
      <c r="G61" s="123">
        <v>9703</v>
      </c>
      <c r="H61" s="123">
        <f t="shared" si="1"/>
        <v>540554</v>
      </c>
      <c r="I61" s="124" t="str">
        <f t="shared" si="2"/>
        <v>OK</v>
      </c>
      <c r="J61" s="123">
        <v>9712</v>
      </c>
      <c r="K61" s="123">
        <f t="shared" si="3"/>
        <v>541056</v>
      </c>
      <c r="L61" s="124" t="str">
        <f t="shared" si="4"/>
        <v>OK</v>
      </c>
      <c r="M61" s="4"/>
      <c r="N61" s="4"/>
      <c r="O61" s="4"/>
      <c r="P61" s="4"/>
      <c r="Q61" s="4"/>
      <c r="R61" s="4"/>
      <c r="S61" s="4"/>
      <c r="T61" s="4"/>
      <c r="U61" s="4"/>
      <c r="V61" s="4"/>
      <c r="W61" s="4"/>
      <c r="X61" s="4"/>
      <c r="Y61" s="4"/>
      <c r="Z61" s="4"/>
    </row>
    <row r="62" spans="1:26" ht="12.75" customHeight="1" x14ac:dyDescent="0.2">
      <c r="A62" s="156">
        <v>4.9000000000000004</v>
      </c>
      <c r="B62" s="172" t="s">
        <v>476</v>
      </c>
      <c r="C62" s="156" t="s">
        <v>82</v>
      </c>
      <c r="D62" s="173">
        <v>1</v>
      </c>
      <c r="E62" s="123">
        <v>45249</v>
      </c>
      <c r="F62" s="123">
        <f t="shared" si="0"/>
        <v>45249</v>
      </c>
      <c r="G62" s="123">
        <v>44955</v>
      </c>
      <c r="H62" s="123">
        <f t="shared" si="1"/>
        <v>44955</v>
      </c>
      <c r="I62" s="124" t="str">
        <f t="shared" si="2"/>
        <v>OK</v>
      </c>
      <c r="J62" s="123">
        <v>45000</v>
      </c>
      <c r="K62" s="123">
        <f t="shared" si="3"/>
        <v>45000</v>
      </c>
      <c r="L62" s="124" t="str">
        <f t="shared" si="4"/>
        <v>OK</v>
      </c>
      <c r="M62" s="4"/>
      <c r="N62" s="4"/>
      <c r="O62" s="4"/>
      <c r="P62" s="4"/>
      <c r="Q62" s="4"/>
      <c r="R62" s="4"/>
      <c r="S62" s="4"/>
      <c r="T62" s="4"/>
      <c r="U62" s="4"/>
      <c r="V62" s="4"/>
      <c r="W62" s="4"/>
      <c r="X62" s="4"/>
      <c r="Y62" s="4"/>
      <c r="Z62" s="4"/>
    </row>
    <row r="63" spans="1:26" ht="12.75" customHeight="1" x14ac:dyDescent="0.2">
      <c r="A63" s="156">
        <v>4.0999999999999996</v>
      </c>
      <c r="B63" s="172" t="s">
        <v>477</v>
      </c>
      <c r="C63" s="156" t="s">
        <v>82</v>
      </c>
      <c r="D63" s="173">
        <v>2</v>
      </c>
      <c r="E63" s="123">
        <v>44529</v>
      </c>
      <c r="F63" s="123">
        <f t="shared" si="0"/>
        <v>89058</v>
      </c>
      <c r="G63" s="123">
        <v>44240</v>
      </c>
      <c r="H63" s="123">
        <f t="shared" si="1"/>
        <v>88480</v>
      </c>
      <c r="I63" s="124" t="str">
        <f t="shared" si="2"/>
        <v>OK</v>
      </c>
      <c r="J63" s="123">
        <v>44284</v>
      </c>
      <c r="K63" s="123">
        <f t="shared" si="3"/>
        <v>88568</v>
      </c>
      <c r="L63" s="124" t="str">
        <f t="shared" si="4"/>
        <v>OK</v>
      </c>
      <c r="M63" s="4"/>
      <c r="N63" s="4"/>
      <c r="O63" s="4"/>
      <c r="P63" s="4"/>
      <c r="Q63" s="4"/>
      <c r="R63" s="4"/>
      <c r="S63" s="4"/>
      <c r="T63" s="4"/>
      <c r="U63" s="4"/>
      <c r="V63" s="4"/>
      <c r="W63" s="4"/>
      <c r="X63" s="4"/>
      <c r="Y63" s="4"/>
      <c r="Z63" s="4"/>
    </row>
    <row r="64" spans="1:26" ht="12.75" customHeight="1" x14ac:dyDescent="0.2">
      <c r="A64" s="156">
        <v>4.1100000000000003</v>
      </c>
      <c r="B64" s="172" t="s">
        <v>478</v>
      </c>
      <c r="C64" s="156" t="s">
        <v>82</v>
      </c>
      <c r="D64" s="173">
        <v>2</v>
      </c>
      <c r="E64" s="123">
        <v>34102</v>
      </c>
      <c r="F64" s="123">
        <f t="shared" si="0"/>
        <v>68204</v>
      </c>
      <c r="G64" s="123">
        <v>33880</v>
      </c>
      <c r="H64" s="123">
        <f t="shared" si="1"/>
        <v>67760</v>
      </c>
      <c r="I64" s="124" t="str">
        <f t="shared" si="2"/>
        <v>OK</v>
      </c>
      <c r="J64" s="123">
        <v>33914</v>
      </c>
      <c r="K64" s="123">
        <f t="shared" si="3"/>
        <v>67828</v>
      </c>
      <c r="L64" s="124" t="str">
        <f t="shared" si="4"/>
        <v>OK</v>
      </c>
      <c r="M64" s="4"/>
      <c r="N64" s="4"/>
      <c r="O64" s="4"/>
      <c r="P64" s="4"/>
      <c r="Q64" s="4"/>
      <c r="R64" s="4"/>
      <c r="S64" s="4"/>
      <c r="T64" s="4"/>
      <c r="U64" s="4"/>
      <c r="V64" s="4"/>
      <c r="W64" s="4"/>
      <c r="X64" s="4"/>
      <c r="Y64" s="4"/>
      <c r="Z64" s="4"/>
    </row>
    <row r="65" spans="1:26" ht="12.75" customHeight="1" x14ac:dyDescent="0.2">
      <c r="A65" s="156">
        <v>4.12</v>
      </c>
      <c r="B65" s="172" t="s">
        <v>479</v>
      </c>
      <c r="C65" s="156" t="s">
        <v>82</v>
      </c>
      <c r="D65" s="173">
        <v>1</v>
      </c>
      <c r="E65" s="123">
        <v>33799</v>
      </c>
      <c r="F65" s="123">
        <f t="shared" si="0"/>
        <v>33799</v>
      </c>
      <c r="G65" s="123">
        <v>33579</v>
      </c>
      <c r="H65" s="123">
        <f t="shared" si="1"/>
        <v>33579</v>
      </c>
      <c r="I65" s="124" t="str">
        <f t="shared" si="2"/>
        <v>OK</v>
      </c>
      <c r="J65" s="123">
        <v>33613</v>
      </c>
      <c r="K65" s="123">
        <f t="shared" si="3"/>
        <v>33613</v>
      </c>
      <c r="L65" s="124" t="str">
        <f t="shared" si="4"/>
        <v>OK</v>
      </c>
      <c r="M65" s="4"/>
      <c r="N65" s="4"/>
      <c r="O65" s="4"/>
      <c r="P65" s="4"/>
      <c r="Q65" s="4"/>
      <c r="R65" s="4"/>
      <c r="S65" s="4"/>
      <c r="T65" s="4"/>
      <c r="U65" s="4"/>
      <c r="V65" s="4"/>
      <c r="W65" s="4"/>
      <c r="X65" s="4"/>
      <c r="Y65" s="4"/>
      <c r="Z65" s="4"/>
    </row>
    <row r="66" spans="1:26" ht="12.75" customHeight="1" x14ac:dyDescent="0.2">
      <c r="A66" s="156">
        <v>4.13</v>
      </c>
      <c r="B66" s="172" t="s">
        <v>480</v>
      </c>
      <c r="C66" s="156" t="s">
        <v>82</v>
      </c>
      <c r="D66" s="173">
        <v>4</v>
      </c>
      <c r="E66" s="123">
        <v>21472</v>
      </c>
      <c r="F66" s="123">
        <f t="shared" si="0"/>
        <v>85888</v>
      </c>
      <c r="G66" s="123">
        <v>21332</v>
      </c>
      <c r="H66" s="123">
        <f t="shared" si="1"/>
        <v>85328</v>
      </c>
      <c r="I66" s="124" t="str">
        <f t="shared" si="2"/>
        <v>OK</v>
      </c>
      <c r="J66" s="123">
        <v>21354</v>
      </c>
      <c r="K66" s="123">
        <f t="shared" si="3"/>
        <v>85416</v>
      </c>
      <c r="L66" s="124" t="str">
        <f t="shared" si="4"/>
        <v>OK</v>
      </c>
      <c r="M66" s="4"/>
      <c r="N66" s="4"/>
      <c r="O66" s="4"/>
      <c r="P66" s="4"/>
      <c r="Q66" s="4"/>
      <c r="R66" s="4"/>
      <c r="S66" s="4"/>
      <c r="T66" s="4"/>
      <c r="U66" s="4"/>
      <c r="V66" s="4"/>
      <c r="W66" s="4"/>
      <c r="X66" s="4"/>
      <c r="Y66" s="4"/>
      <c r="Z66" s="4"/>
    </row>
    <row r="67" spans="1:26" ht="12.75" customHeight="1" x14ac:dyDescent="0.2">
      <c r="A67" s="156">
        <v>4.1399999999999997</v>
      </c>
      <c r="B67" s="172" t="s">
        <v>481</v>
      </c>
      <c r="C67" s="156" t="s">
        <v>82</v>
      </c>
      <c r="D67" s="173">
        <v>1</v>
      </c>
      <c r="E67" s="123">
        <v>19222</v>
      </c>
      <c r="F67" s="123">
        <f t="shared" si="0"/>
        <v>19222</v>
      </c>
      <c r="G67" s="123">
        <v>19097</v>
      </c>
      <c r="H67" s="123">
        <f t="shared" si="1"/>
        <v>19097</v>
      </c>
      <c r="I67" s="124" t="str">
        <f t="shared" si="2"/>
        <v>OK</v>
      </c>
      <c r="J67" s="123">
        <v>19116</v>
      </c>
      <c r="K67" s="123">
        <f t="shared" si="3"/>
        <v>19116</v>
      </c>
      <c r="L67" s="124" t="str">
        <f t="shared" si="4"/>
        <v>OK</v>
      </c>
      <c r="M67" s="4"/>
      <c r="N67" s="4"/>
      <c r="O67" s="4"/>
      <c r="P67" s="4"/>
      <c r="Q67" s="4"/>
      <c r="R67" s="4"/>
      <c r="S67" s="4"/>
      <c r="T67" s="4"/>
      <c r="U67" s="4"/>
      <c r="V67" s="4"/>
      <c r="W67" s="4"/>
      <c r="X67" s="4"/>
      <c r="Y67" s="4"/>
      <c r="Z67" s="4"/>
    </row>
    <row r="68" spans="1:26" ht="12.75" customHeight="1" x14ac:dyDescent="0.2">
      <c r="A68" s="156">
        <v>4.1500000000000004</v>
      </c>
      <c r="B68" s="172" t="s">
        <v>482</v>
      </c>
      <c r="C68" s="156" t="s">
        <v>82</v>
      </c>
      <c r="D68" s="173">
        <v>2</v>
      </c>
      <c r="E68" s="123">
        <v>13671</v>
      </c>
      <c r="F68" s="123">
        <f t="shared" si="0"/>
        <v>27342</v>
      </c>
      <c r="G68" s="123">
        <v>13582</v>
      </c>
      <c r="H68" s="123">
        <f t="shared" si="1"/>
        <v>27164</v>
      </c>
      <c r="I68" s="124" t="str">
        <f t="shared" si="2"/>
        <v>OK</v>
      </c>
      <c r="J68" s="123">
        <v>13596</v>
      </c>
      <c r="K68" s="123">
        <f t="shared" si="3"/>
        <v>27192</v>
      </c>
      <c r="L68" s="124" t="str">
        <f t="shared" si="4"/>
        <v>OK</v>
      </c>
      <c r="M68" s="4"/>
      <c r="N68" s="4"/>
      <c r="O68" s="4"/>
      <c r="P68" s="4"/>
      <c r="Q68" s="4"/>
      <c r="R68" s="4"/>
      <c r="S68" s="4"/>
      <c r="T68" s="4"/>
      <c r="U68" s="4"/>
      <c r="V68" s="4"/>
      <c r="W68" s="4"/>
      <c r="X68" s="4"/>
      <c r="Y68" s="4"/>
      <c r="Z68" s="4"/>
    </row>
    <row r="69" spans="1:26" ht="12.75" customHeight="1" x14ac:dyDescent="0.2">
      <c r="A69" s="156">
        <v>4.16</v>
      </c>
      <c r="B69" s="172" t="s">
        <v>483</v>
      </c>
      <c r="C69" s="156" t="s">
        <v>82</v>
      </c>
      <c r="D69" s="173">
        <v>4</v>
      </c>
      <c r="E69" s="123">
        <v>12372</v>
      </c>
      <c r="F69" s="123">
        <f t="shared" si="0"/>
        <v>49488</v>
      </c>
      <c r="G69" s="123">
        <v>12292</v>
      </c>
      <c r="H69" s="123">
        <f t="shared" si="1"/>
        <v>49168</v>
      </c>
      <c r="I69" s="124" t="str">
        <f t="shared" si="2"/>
        <v>OK</v>
      </c>
      <c r="J69" s="123">
        <v>12304</v>
      </c>
      <c r="K69" s="123">
        <f t="shared" si="3"/>
        <v>49216</v>
      </c>
      <c r="L69" s="124" t="str">
        <f t="shared" si="4"/>
        <v>OK</v>
      </c>
      <c r="M69" s="4"/>
      <c r="N69" s="4"/>
      <c r="O69" s="4"/>
      <c r="P69" s="4"/>
      <c r="Q69" s="4"/>
      <c r="R69" s="4"/>
      <c r="S69" s="4"/>
      <c r="T69" s="4"/>
      <c r="U69" s="4"/>
      <c r="V69" s="4"/>
      <c r="W69" s="4"/>
      <c r="X69" s="4"/>
      <c r="Y69" s="4"/>
      <c r="Z69" s="4"/>
    </row>
    <row r="70" spans="1:26" ht="12.75" customHeight="1" x14ac:dyDescent="0.2">
      <c r="A70" s="156">
        <v>4.17</v>
      </c>
      <c r="B70" s="172" t="s">
        <v>484</v>
      </c>
      <c r="C70" s="156" t="s">
        <v>82</v>
      </c>
      <c r="D70" s="173">
        <v>2</v>
      </c>
      <c r="E70" s="123">
        <v>12372</v>
      </c>
      <c r="F70" s="123">
        <f t="shared" si="0"/>
        <v>24744</v>
      </c>
      <c r="G70" s="123">
        <v>12292</v>
      </c>
      <c r="H70" s="123">
        <f t="shared" si="1"/>
        <v>24584</v>
      </c>
      <c r="I70" s="124" t="str">
        <f t="shared" si="2"/>
        <v>OK</v>
      </c>
      <c r="J70" s="123">
        <v>12304</v>
      </c>
      <c r="K70" s="123">
        <f t="shared" si="3"/>
        <v>24608</v>
      </c>
      <c r="L70" s="124" t="str">
        <f t="shared" si="4"/>
        <v>OK</v>
      </c>
      <c r="M70" s="4"/>
      <c r="N70" s="4"/>
      <c r="O70" s="4"/>
      <c r="P70" s="4"/>
      <c r="Q70" s="4"/>
      <c r="R70" s="4"/>
      <c r="S70" s="4"/>
      <c r="T70" s="4"/>
      <c r="U70" s="4"/>
      <c r="V70" s="4"/>
      <c r="W70" s="4"/>
      <c r="X70" s="4"/>
      <c r="Y70" s="4"/>
      <c r="Z70" s="4"/>
    </row>
    <row r="71" spans="1:26" ht="12.75" customHeight="1" x14ac:dyDescent="0.2">
      <c r="A71" s="156">
        <v>4.18</v>
      </c>
      <c r="B71" s="172" t="s">
        <v>485</v>
      </c>
      <c r="C71" s="156" t="s">
        <v>82</v>
      </c>
      <c r="D71" s="173">
        <v>9</v>
      </c>
      <c r="E71" s="123">
        <v>13361</v>
      </c>
      <c r="F71" s="123">
        <f t="shared" si="0"/>
        <v>120249</v>
      </c>
      <c r="G71" s="123">
        <v>13274</v>
      </c>
      <c r="H71" s="123">
        <f t="shared" si="1"/>
        <v>119466</v>
      </c>
      <c r="I71" s="124" t="str">
        <f t="shared" si="2"/>
        <v>OK</v>
      </c>
      <c r="J71" s="123">
        <v>13288</v>
      </c>
      <c r="K71" s="123">
        <f t="shared" si="3"/>
        <v>119592</v>
      </c>
      <c r="L71" s="124" t="str">
        <f t="shared" si="4"/>
        <v>OK</v>
      </c>
      <c r="M71" s="4"/>
      <c r="N71" s="4"/>
      <c r="O71" s="4"/>
      <c r="P71" s="4"/>
      <c r="Q71" s="4"/>
      <c r="R71" s="4"/>
      <c r="S71" s="4"/>
      <c r="T71" s="4"/>
      <c r="U71" s="4"/>
      <c r="V71" s="4"/>
      <c r="W71" s="4"/>
      <c r="X71" s="4"/>
      <c r="Y71" s="4"/>
      <c r="Z71" s="4"/>
    </row>
    <row r="72" spans="1:26" ht="12.75" customHeight="1" x14ac:dyDescent="0.2">
      <c r="A72" s="156">
        <v>4.1900000000000004</v>
      </c>
      <c r="B72" s="172" t="s">
        <v>486</v>
      </c>
      <c r="C72" s="156" t="s">
        <v>82</v>
      </c>
      <c r="D72" s="173">
        <v>1</v>
      </c>
      <c r="E72" s="123">
        <v>13361</v>
      </c>
      <c r="F72" s="123">
        <f t="shared" si="0"/>
        <v>13361</v>
      </c>
      <c r="G72" s="123">
        <v>13274</v>
      </c>
      <c r="H72" s="123">
        <f t="shared" si="1"/>
        <v>13274</v>
      </c>
      <c r="I72" s="124" t="str">
        <f t="shared" si="2"/>
        <v>OK</v>
      </c>
      <c r="J72" s="123">
        <v>13288</v>
      </c>
      <c r="K72" s="123">
        <f t="shared" si="3"/>
        <v>13288</v>
      </c>
      <c r="L72" s="124" t="str">
        <f t="shared" si="4"/>
        <v>OK</v>
      </c>
      <c r="M72" s="4"/>
      <c r="N72" s="4"/>
      <c r="O72" s="4"/>
      <c r="P72" s="4"/>
      <c r="Q72" s="4"/>
      <c r="R72" s="4"/>
      <c r="S72" s="4"/>
      <c r="T72" s="4"/>
      <c r="U72" s="4"/>
      <c r="V72" s="4"/>
      <c r="W72" s="4"/>
      <c r="X72" s="4"/>
      <c r="Y72" s="4"/>
      <c r="Z72" s="4"/>
    </row>
    <row r="73" spans="1:26" ht="12.75" customHeight="1" x14ac:dyDescent="0.2">
      <c r="A73" s="156">
        <v>4.2</v>
      </c>
      <c r="B73" s="172" t="s">
        <v>487</v>
      </c>
      <c r="C73" s="156" t="s">
        <v>82</v>
      </c>
      <c r="D73" s="173">
        <v>10</v>
      </c>
      <c r="E73" s="123">
        <v>11667</v>
      </c>
      <c r="F73" s="123">
        <f t="shared" si="0"/>
        <v>116670</v>
      </c>
      <c r="G73" s="123">
        <v>11591</v>
      </c>
      <c r="H73" s="123">
        <f t="shared" si="1"/>
        <v>115910</v>
      </c>
      <c r="I73" s="124" t="str">
        <f t="shared" si="2"/>
        <v>OK</v>
      </c>
      <c r="J73" s="123">
        <v>11603</v>
      </c>
      <c r="K73" s="123">
        <f t="shared" si="3"/>
        <v>116030</v>
      </c>
      <c r="L73" s="124" t="str">
        <f t="shared" si="4"/>
        <v>OK</v>
      </c>
      <c r="M73" s="4"/>
      <c r="N73" s="4"/>
      <c r="O73" s="4"/>
      <c r="P73" s="4"/>
      <c r="Q73" s="4"/>
      <c r="R73" s="4"/>
      <c r="S73" s="4"/>
      <c r="T73" s="4"/>
      <c r="U73" s="4"/>
      <c r="V73" s="4"/>
      <c r="W73" s="4"/>
      <c r="X73" s="4"/>
      <c r="Y73" s="4"/>
      <c r="Z73" s="4"/>
    </row>
    <row r="74" spans="1:26" ht="12.75" customHeight="1" x14ac:dyDescent="0.2">
      <c r="A74" s="156">
        <v>4.21</v>
      </c>
      <c r="B74" s="172" t="s">
        <v>488</v>
      </c>
      <c r="C74" s="156" t="s">
        <v>82</v>
      </c>
      <c r="D74" s="173">
        <v>15</v>
      </c>
      <c r="E74" s="123">
        <v>9754</v>
      </c>
      <c r="F74" s="123">
        <f t="shared" si="0"/>
        <v>146310</v>
      </c>
      <c r="G74" s="123">
        <v>9691</v>
      </c>
      <c r="H74" s="123">
        <f t="shared" si="1"/>
        <v>145365</v>
      </c>
      <c r="I74" s="124" t="str">
        <f t="shared" si="2"/>
        <v>OK</v>
      </c>
      <c r="J74" s="123">
        <v>9700</v>
      </c>
      <c r="K74" s="123">
        <f t="shared" si="3"/>
        <v>145500</v>
      </c>
      <c r="L74" s="124" t="str">
        <f t="shared" si="4"/>
        <v>OK</v>
      </c>
      <c r="M74" s="4"/>
      <c r="N74" s="4"/>
      <c r="O74" s="4"/>
      <c r="P74" s="4"/>
      <c r="Q74" s="4"/>
      <c r="R74" s="4"/>
      <c r="S74" s="4"/>
      <c r="T74" s="4"/>
      <c r="U74" s="4"/>
      <c r="V74" s="4"/>
      <c r="W74" s="4"/>
      <c r="X74" s="4"/>
      <c r="Y74" s="4"/>
      <c r="Z74" s="4"/>
    </row>
    <row r="75" spans="1:26" ht="12.75" customHeight="1" x14ac:dyDescent="0.2">
      <c r="A75" s="156">
        <v>4.22</v>
      </c>
      <c r="B75" s="172" t="s">
        <v>489</v>
      </c>
      <c r="C75" s="156" t="s">
        <v>82</v>
      </c>
      <c r="D75" s="173">
        <v>2</v>
      </c>
      <c r="E75" s="123">
        <v>9754</v>
      </c>
      <c r="F75" s="123">
        <f t="shared" si="0"/>
        <v>19508</v>
      </c>
      <c r="G75" s="123">
        <v>9691</v>
      </c>
      <c r="H75" s="123">
        <f t="shared" si="1"/>
        <v>19382</v>
      </c>
      <c r="I75" s="124" t="str">
        <f t="shared" si="2"/>
        <v>OK</v>
      </c>
      <c r="J75" s="123">
        <v>9700</v>
      </c>
      <c r="K75" s="123">
        <f t="shared" si="3"/>
        <v>19400</v>
      </c>
      <c r="L75" s="124" t="str">
        <f t="shared" si="4"/>
        <v>OK</v>
      </c>
      <c r="M75" s="4"/>
      <c r="N75" s="4"/>
      <c r="O75" s="4"/>
      <c r="P75" s="4"/>
      <c r="Q75" s="4"/>
      <c r="R75" s="4"/>
      <c r="S75" s="4"/>
      <c r="T75" s="4"/>
      <c r="U75" s="4"/>
      <c r="V75" s="4"/>
      <c r="W75" s="4"/>
      <c r="X75" s="4"/>
      <c r="Y75" s="4"/>
      <c r="Z75" s="4"/>
    </row>
    <row r="76" spans="1:26" ht="12.75" customHeight="1" x14ac:dyDescent="0.2">
      <c r="A76" s="156">
        <v>4.2300000000000004</v>
      </c>
      <c r="B76" s="172" t="s">
        <v>490</v>
      </c>
      <c r="C76" s="156" t="s">
        <v>82</v>
      </c>
      <c r="D76" s="173">
        <v>9</v>
      </c>
      <c r="E76" s="123">
        <v>4432</v>
      </c>
      <c r="F76" s="123">
        <f t="shared" si="0"/>
        <v>39888</v>
      </c>
      <c r="G76" s="123">
        <v>4403</v>
      </c>
      <c r="H76" s="123">
        <f t="shared" si="1"/>
        <v>39627</v>
      </c>
      <c r="I76" s="124" t="str">
        <f t="shared" si="2"/>
        <v>OK</v>
      </c>
      <c r="J76" s="123">
        <v>4408</v>
      </c>
      <c r="K76" s="123">
        <f t="shared" si="3"/>
        <v>39672</v>
      </c>
      <c r="L76" s="124" t="str">
        <f t="shared" si="4"/>
        <v>OK</v>
      </c>
      <c r="M76" s="4"/>
      <c r="N76" s="4"/>
      <c r="O76" s="4"/>
      <c r="P76" s="4"/>
      <c r="Q76" s="4"/>
      <c r="R76" s="4"/>
      <c r="S76" s="4"/>
      <c r="T76" s="4"/>
      <c r="U76" s="4"/>
      <c r="V76" s="4"/>
      <c r="W76" s="4"/>
      <c r="X76" s="4"/>
      <c r="Y76" s="4"/>
      <c r="Z76" s="4"/>
    </row>
    <row r="77" spans="1:26" ht="12.75" customHeight="1" x14ac:dyDescent="0.2">
      <c r="A77" s="156">
        <v>4.24</v>
      </c>
      <c r="B77" s="172" t="s">
        <v>491</v>
      </c>
      <c r="C77" s="156" t="s">
        <v>82</v>
      </c>
      <c r="D77" s="173">
        <v>6</v>
      </c>
      <c r="E77" s="123">
        <v>4169</v>
      </c>
      <c r="F77" s="123">
        <f t="shared" si="0"/>
        <v>25014</v>
      </c>
      <c r="G77" s="123">
        <v>4142</v>
      </c>
      <c r="H77" s="123">
        <f t="shared" si="1"/>
        <v>24852</v>
      </c>
      <c r="I77" s="124" t="str">
        <f t="shared" si="2"/>
        <v>OK</v>
      </c>
      <c r="J77" s="123">
        <v>4146</v>
      </c>
      <c r="K77" s="123">
        <f t="shared" si="3"/>
        <v>24876</v>
      </c>
      <c r="L77" s="124" t="str">
        <f t="shared" si="4"/>
        <v>OK</v>
      </c>
      <c r="M77" s="4"/>
      <c r="N77" s="4"/>
      <c r="O77" s="4"/>
      <c r="P77" s="4"/>
      <c r="Q77" s="4"/>
      <c r="R77" s="4"/>
      <c r="S77" s="4"/>
      <c r="T77" s="4"/>
      <c r="U77" s="4"/>
      <c r="V77" s="4"/>
      <c r="W77" s="4"/>
      <c r="X77" s="4"/>
      <c r="Y77" s="4"/>
      <c r="Z77" s="4"/>
    </row>
    <row r="78" spans="1:26" ht="12.75" customHeight="1" x14ac:dyDescent="0.2">
      <c r="A78" s="156">
        <v>4.25</v>
      </c>
      <c r="B78" s="172" t="s">
        <v>492</v>
      </c>
      <c r="C78" s="156" t="s">
        <v>82</v>
      </c>
      <c r="D78" s="173">
        <v>306</v>
      </c>
      <c r="E78" s="123">
        <v>3249</v>
      </c>
      <c r="F78" s="123">
        <f t="shared" si="0"/>
        <v>994194</v>
      </c>
      <c r="G78" s="123">
        <v>3228</v>
      </c>
      <c r="H78" s="123">
        <f t="shared" si="1"/>
        <v>987768</v>
      </c>
      <c r="I78" s="124" t="str">
        <f t="shared" si="2"/>
        <v>OK</v>
      </c>
      <c r="J78" s="123">
        <v>3231</v>
      </c>
      <c r="K78" s="123">
        <f t="shared" si="3"/>
        <v>988686</v>
      </c>
      <c r="L78" s="124" t="str">
        <f t="shared" si="4"/>
        <v>OK</v>
      </c>
      <c r="M78" s="4"/>
      <c r="N78" s="4"/>
      <c r="O78" s="4"/>
      <c r="P78" s="4"/>
      <c r="Q78" s="4"/>
      <c r="R78" s="4"/>
      <c r="S78" s="4"/>
      <c r="T78" s="4"/>
      <c r="U78" s="4"/>
      <c r="V78" s="4"/>
      <c r="W78" s="4"/>
      <c r="X78" s="4"/>
      <c r="Y78" s="4"/>
      <c r="Z78" s="4"/>
    </row>
    <row r="79" spans="1:26" ht="12.75" customHeight="1" x14ac:dyDescent="0.2">
      <c r="A79" s="156">
        <v>4.26</v>
      </c>
      <c r="B79" s="172" t="s">
        <v>493</v>
      </c>
      <c r="C79" s="156" t="s">
        <v>82</v>
      </c>
      <c r="D79" s="173">
        <v>18</v>
      </c>
      <c r="E79" s="123">
        <v>7358</v>
      </c>
      <c r="F79" s="123">
        <f t="shared" si="0"/>
        <v>132444</v>
      </c>
      <c r="G79" s="123">
        <v>7310</v>
      </c>
      <c r="H79" s="123">
        <f t="shared" si="1"/>
        <v>131580</v>
      </c>
      <c r="I79" s="124" t="str">
        <f t="shared" si="2"/>
        <v>OK</v>
      </c>
      <c r="J79" s="123">
        <v>7318</v>
      </c>
      <c r="K79" s="123">
        <f t="shared" si="3"/>
        <v>131724</v>
      </c>
      <c r="L79" s="124" t="str">
        <f t="shared" si="4"/>
        <v>OK</v>
      </c>
      <c r="M79" s="4"/>
      <c r="N79" s="4"/>
      <c r="O79" s="4"/>
      <c r="P79" s="4"/>
      <c r="Q79" s="4"/>
      <c r="R79" s="4"/>
      <c r="S79" s="4"/>
      <c r="T79" s="4"/>
      <c r="U79" s="4"/>
      <c r="V79" s="4"/>
      <c r="W79" s="4"/>
      <c r="X79" s="4"/>
      <c r="Y79" s="4"/>
      <c r="Z79" s="4"/>
    </row>
    <row r="80" spans="1:26" ht="12.75" customHeight="1" x14ac:dyDescent="0.2">
      <c r="A80" s="156">
        <v>4.2699999999999996</v>
      </c>
      <c r="B80" s="172" t="s">
        <v>494</v>
      </c>
      <c r="C80" s="156" t="s">
        <v>82</v>
      </c>
      <c r="D80" s="173">
        <v>19</v>
      </c>
      <c r="E80" s="123">
        <v>7358</v>
      </c>
      <c r="F80" s="123">
        <f t="shared" si="0"/>
        <v>139802</v>
      </c>
      <c r="G80" s="123">
        <v>7310</v>
      </c>
      <c r="H80" s="123">
        <f t="shared" si="1"/>
        <v>138890</v>
      </c>
      <c r="I80" s="124" t="str">
        <f t="shared" si="2"/>
        <v>OK</v>
      </c>
      <c r="J80" s="123">
        <v>7318</v>
      </c>
      <c r="K80" s="123">
        <f t="shared" si="3"/>
        <v>139042</v>
      </c>
      <c r="L80" s="124" t="str">
        <f t="shared" si="4"/>
        <v>OK</v>
      </c>
      <c r="M80" s="4"/>
      <c r="N80" s="4"/>
      <c r="O80" s="4"/>
      <c r="P80" s="4"/>
      <c r="Q80" s="4"/>
      <c r="R80" s="4"/>
      <c r="S80" s="4"/>
      <c r="T80" s="4"/>
      <c r="U80" s="4"/>
      <c r="V80" s="4"/>
      <c r="W80" s="4"/>
      <c r="X80" s="4"/>
      <c r="Y80" s="4"/>
      <c r="Z80" s="4"/>
    </row>
    <row r="81" spans="1:26" ht="12.75" customHeight="1" x14ac:dyDescent="0.2">
      <c r="A81" s="156">
        <v>4.28</v>
      </c>
      <c r="B81" s="172" t="s">
        <v>495</v>
      </c>
      <c r="C81" s="156" t="s">
        <v>82</v>
      </c>
      <c r="D81" s="173">
        <v>197</v>
      </c>
      <c r="E81" s="123">
        <v>4711</v>
      </c>
      <c r="F81" s="123">
        <f t="shared" si="0"/>
        <v>928067</v>
      </c>
      <c r="G81" s="123">
        <v>4680</v>
      </c>
      <c r="H81" s="123">
        <f t="shared" si="1"/>
        <v>921960</v>
      </c>
      <c r="I81" s="124" t="str">
        <f t="shared" si="2"/>
        <v>OK</v>
      </c>
      <c r="J81" s="123">
        <v>4685</v>
      </c>
      <c r="K81" s="123">
        <f t="shared" si="3"/>
        <v>922945</v>
      </c>
      <c r="L81" s="124" t="str">
        <f t="shared" si="4"/>
        <v>OK</v>
      </c>
      <c r="M81" s="4"/>
      <c r="N81" s="4"/>
      <c r="O81" s="4"/>
      <c r="P81" s="4"/>
      <c r="Q81" s="4"/>
      <c r="R81" s="4"/>
      <c r="S81" s="4"/>
      <c r="T81" s="4"/>
      <c r="U81" s="4"/>
      <c r="V81" s="4"/>
      <c r="W81" s="4"/>
      <c r="X81" s="4"/>
      <c r="Y81" s="4"/>
      <c r="Z81" s="4"/>
    </row>
    <row r="82" spans="1:26" ht="12.75" customHeight="1" x14ac:dyDescent="0.2">
      <c r="A82" s="156">
        <v>4.29</v>
      </c>
      <c r="B82" s="172" t="s">
        <v>496</v>
      </c>
      <c r="C82" s="156" t="s">
        <v>82</v>
      </c>
      <c r="D82" s="173">
        <v>3</v>
      </c>
      <c r="E82" s="123">
        <v>103172</v>
      </c>
      <c r="F82" s="123">
        <f t="shared" si="0"/>
        <v>309516</v>
      </c>
      <c r="G82" s="123">
        <v>102501</v>
      </c>
      <c r="H82" s="123">
        <f t="shared" si="1"/>
        <v>307503</v>
      </c>
      <c r="I82" s="124" t="str">
        <f t="shared" si="2"/>
        <v>OK</v>
      </c>
      <c r="J82" s="123">
        <v>102605</v>
      </c>
      <c r="K82" s="123">
        <f t="shared" si="3"/>
        <v>307815</v>
      </c>
      <c r="L82" s="124" t="str">
        <f t="shared" si="4"/>
        <v>OK</v>
      </c>
      <c r="M82" s="4"/>
      <c r="N82" s="4"/>
      <c r="O82" s="4"/>
      <c r="P82" s="4"/>
      <c r="Q82" s="4"/>
      <c r="R82" s="4"/>
      <c r="S82" s="4"/>
      <c r="T82" s="4"/>
      <c r="U82" s="4"/>
      <c r="V82" s="4"/>
      <c r="W82" s="4"/>
      <c r="X82" s="4"/>
      <c r="Y82" s="4"/>
      <c r="Z82" s="4"/>
    </row>
    <row r="83" spans="1:26" ht="12.75" customHeight="1" x14ac:dyDescent="0.2">
      <c r="A83" s="156">
        <v>4.3</v>
      </c>
      <c r="B83" s="172" t="s">
        <v>497</v>
      </c>
      <c r="C83" s="156" t="s">
        <v>82</v>
      </c>
      <c r="D83" s="173">
        <v>2</v>
      </c>
      <c r="E83" s="123">
        <v>75885</v>
      </c>
      <c r="F83" s="123">
        <f t="shared" si="0"/>
        <v>151770</v>
      </c>
      <c r="G83" s="123">
        <v>75392</v>
      </c>
      <c r="H83" s="123">
        <f t="shared" si="1"/>
        <v>150784</v>
      </c>
      <c r="I83" s="124" t="str">
        <f t="shared" si="2"/>
        <v>OK</v>
      </c>
      <c r="J83" s="123">
        <v>75468</v>
      </c>
      <c r="K83" s="123">
        <f t="shared" si="3"/>
        <v>150936</v>
      </c>
      <c r="L83" s="124" t="str">
        <f t="shared" si="4"/>
        <v>OK</v>
      </c>
      <c r="M83" s="4"/>
      <c r="N83" s="4"/>
      <c r="O83" s="4"/>
      <c r="P83" s="4"/>
      <c r="Q83" s="4"/>
      <c r="R83" s="4"/>
      <c r="S83" s="4"/>
      <c r="T83" s="4"/>
      <c r="U83" s="4"/>
      <c r="V83" s="4"/>
      <c r="W83" s="4"/>
      <c r="X83" s="4"/>
      <c r="Y83" s="4"/>
      <c r="Z83" s="4"/>
    </row>
    <row r="84" spans="1:26" ht="12.75" customHeight="1" x14ac:dyDescent="0.2">
      <c r="A84" s="156">
        <v>4.3099999999999996</v>
      </c>
      <c r="B84" s="172" t="s">
        <v>498</v>
      </c>
      <c r="C84" s="156" t="s">
        <v>82</v>
      </c>
      <c r="D84" s="173">
        <v>6</v>
      </c>
      <c r="E84" s="123">
        <v>43537</v>
      </c>
      <c r="F84" s="123">
        <f t="shared" si="0"/>
        <v>261222</v>
      </c>
      <c r="G84" s="123">
        <v>43254</v>
      </c>
      <c r="H84" s="123">
        <f t="shared" si="1"/>
        <v>259524</v>
      </c>
      <c r="I84" s="124" t="str">
        <f t="shared" si="2"/>
        <v>OK</v>
      </c>
      <c r="J84" s="123">
        <v>43298</v>
      </c>
      <c r="K84" s="123">
        <f t="shared" si="3"/>
        <v>259788</v>
      </c>
      <c r="L84" s="124" t="str">
        <f t="shared" si="4"/>
        <v>OK</v>
      </c>
      <c r="M84" s="4"/>
      <c r="N84" s="4"/>
      <c r="O84" s="4"/>
      <c r="P84" s="4"/>
      <c r="Q84" s="4"/>
      <c r="R84" s="4"/>
      <c r="S84" s="4"/>
      <c r="T84" s="4"/>
      <c r="U84" s="4"/>
      <c r="V84" s="4"/>
      <c r="W84" s="4"/>
      <c r="X84" s="4"/>
      <c r="Y84" s="4"/>
      <c r="Z84" s="4"/>
    </row>
    <row r="85" spans="1:26" ht="12.75" customHeight="1" x14ac:dyDescent="0.2">
      <c r="A85" s="156">
        <v>4.32</v>
      </c>
      <c r="B85" s="172" t="s">
        <v>499</v>
      </c>
      <c r="C85" s="156" t="s">
        <v>82</v>
      </c>
      <c r="D85" s="173">
        <v>15</v>
      </c>
      <c r="E85" s="123">
        <v>30666</v>
      </c>
      <c r="F85" s="123">
        <f t="shared" si="0"/>
        <v>459990</v>
      </c>
      <c r="G85" s="123">
        <v>30467</v>
      </c>
      <c r="H85" s="123">
        <f t="shared" si="1"/>
        <v>457005</v>
      </c>
      <c r="I85" s="124" t="str">
        <f t="shared" si="2"/>
        <v>OK</v>
      </c>
      <c r="J85" s="123">
        <v>30497</v>
      </c>
      <c r="K85" s="123">
        <f t="shared" si="3"/>
        <v>457455</v>
      </c>
      <c r="L85" s="124" t="str">
        <f t="shared" si="4"/>
        <v>OK</v>
      </c>
      <c r="M85" s="4"/>
      <c r="N85" s="4"/>
      <c r="O85" s="4"/>
      <c r="P85" s="4"/>
      <c r="Q85" s="4"/>
      <c r="R85" s="4"/>
      <c r="S85" s="4"/>
      <c r="T85" s="4"/>
      <c r="U85" s="4"/>
      <c r="V85" s="4"/>
      <c r="W85" s="4"/>
      <c r="X85" s="4"/>
      <c r="Y85" s="4"/>
      <c r="Z85" s="4"/>
    </row>
    <row r="86" spans="1:26" ht="12.75" customHeight="1" x14ac:dyDescent="0.2">
      <c r="A86" s="156">
        <v>4.33</v>
      </c>
      <c r="B86" s="172" t="s">
        <v>500</v>
      </c>
      <c r="C86" s="156" t="s">
        <v>82</v>
      </c>
      <c r="D86" s="173">
        <v>17</v>
      </c>
      <c r="E86" s="123">
        <v>22127</v>
      </c>
      <c r="F86" s="123">
        <f t="shared" si="0"/>
        <v>376159</v>
      </c>
      <c r="G86" s="123">
        <v>21983</v>
      </c>
      <c r="H86" s="123">
        <f t="shared" si="1"/>
        <v>373711</v>
      </c>
      <c r="I86" s="124" t="str">
        <f t="shared" si="2"/>
        <v>OK</v>
      </c>
      <c r="J86" s="123">
        <v>22005</v>
      </c>
      <c r="K86" s="123">
        <f t="shared" si="3"/>
        <v>374085</v>
      </c>
      <c r="L86" s="124" t="str">
        <f t="shared" si="4"/>
        <v>OK</v>
      </c>
      <c r="M86" s="4"/>
      <c r="N86" s="4"/>
      <c r="O86" s="4"/>
      <c r="P86" s="4"/>
      <c r="Q86" s="4"/>
      <c r="R86" s="4"/>
      <c r="S86" s="4"/>
      <c r="T86" s="4"/>
      <c r="U86" s="4"/>
      <c r="V86" s="4"/>
      <c r="W86" s="4"/>
      <c r="X86" s="4"/>
      <c r="Y86" s="4"/>
      <c r="Z86" s="4"/>
    </row>
    <row r="87" spans="1:26" ht="12.75" customHeight="1" x14ac:dyDescent="0.2">
      <c r="A87" s="156">
        <v>4.34</v>
      </c>
      <c r="B87" s="172" t="s">
        <v>501</v>
      </c>
      <c r="C87" s="156" t="s">
        <v>82</v>
      </c>
      <c r="D87" s="173">
        <v>1</v>
      </c>
      <c r="E87" s="123">
        <v>7309</v>
      </c>
      <c r="F87" s="123">
        <f t="shared" si="0"/>
        <v>7309</v>
      </c>
      <c r="G87" s="123">
        <v>7261</v>
      </c>
      <c r="H87" s="123">
        <f t="shared" si="1"/>
        <v>7261</v>
      </c>
      <c r="I87" s="124" t="str">
        <f t="shared" si="2"/>
        <v>OK</v>
      </c>
      <c r="J87" s="123">
        <v>7269</v>
      </c>
      <c r="K87" s="123">
        <f t="shared" si="3"/>
        <v>7269</v>
      </c>
      <c r="L87" s="124" t="str">
        <f t="shared" si="4"/>
        <v>OK</v>
      </c>
      <c r="M87" s="4"/>
      <c r="N87" s="4"/>
      <c r="O87" s="4"/>
      <c r="P87" s="4"/>
      <c r="Q87" s="4"/>
      <c r="R87" s="4"/>
      <c r="S87" s="4"/>
      <c r="T87" s="4"/>
      <c r="U87" s="4"/>
      <c r="V87" s="4"/>
      <c r="W87" s="4"/>
      <c r="X87" s="4"/>
      <c r="Y87" s="4"/>
      <c r="Z87" s="4"/>
    </row>
    <row r="88" spans="1:26" ht="12.75" customHeight="1" x14ac:dyDescent="0.2">
      <c r="A88" s="156">
        <v>4.3499999999999996</v>
      </c>
      <c r="B88" s="172" t="s">
        <v>502</v>
      </c>
      <c r="C88" s="156" t="s">
        <v>82</v>
      </c>
      <c r="D88" s="173">
        <v>42</v>
      </c>
      <c r="E88" s="123">
        <v>2851</v>
      </c>
      <c r="F88" s="123">
        <f t="shared" si="0"/>
        <v>119742</v>
      </c>
      <c r="G88" s="123">
        <v>2832</v>
      </c>
      <c r="H88" s="123">
        <f t="shared" si="1"/>
        <v>118944</v>
      </c>
      <c r="I88" s="124" t="str">
        <f t="shared" si="2"/>
        <v>OK</v>
      </c>
      <c r="J88" s="123">
        <v>2835</v>
      </c>
      <c r="K88" s="123">
        <f t="shared" si="3"/>
        <v>119070</v>
      </c>
      <c r="L88" s="124" t="str">
        <f t="shared" si="4"/>
        <v>OK</v>
      </c>
      <c r="M88" s="4"/>
      <c r="N88" s="4"/>
      <c r="O88" s="4"/>
      <c r="P88" s="4"/>
      <c r="Q88" s="4"/>
      <c r="R88" s="4"/>
      <c r="S88" s="4"/>
      <c r="T88" s="4"/>
      <c r="U88" s="4"/>
      <c r="V88" s="4"/>
      <c r="W88" s="4"/>
      <c r="X88" s="4"/>
      <c r="Y88" s="4"/>
      <c r="Z88" s="4"/>
    </row>
    <row r="89" spans="1:26" ht="12.75" customHeight="1" x14ac:dyDescent="0.2">
      <c r="A89" s="156">
        <v>4.3600000000000003</v>
      </c>
      <c r="B89" s="172" t="s">
        <v>503</v>
      </c>
      <c r="C89" s="156" t="s">
        <v>82</v>
      </c>
      <c r="D89" s="173">
        <v>6</v>
      </c>
      <c r="E89" s="123">
        <v>1893</v>
      </c>
      <c r="F89" s="123">
        <f t="shared" si="0"/>
        <v>11358</v>
      </c>
      <c r="G89" s="123">
        <v>1881</v>
      </c>
      <c r="H89" s="123">
        <f t="shared" si="1"/>
        <v>11286</v>
      </c>
      <c r="I89" s="124" t="str">
        <f t="shared" si="2"/>
        <v>OK</v>
      </c>
      <c r="J89" s="123">
        <v>1883</v>
      </c>
      <c r="K89" s="123">
        <f t="shared" si="3"/>
        <v>11298</v>
      </c>
      <c r="L89" s="124" t="str">
        <f t="shared" si="4"/>
        <v>OK</v>
      </c>
      <c r="M89" s="4"/>
      <c r="N89" s="4"/>
      <c r="O89" s="4"/>
      <c r="P89" s="4"/>
      <c r="Q89" s="4"/>
      <c r="R89" s="4"/>
      <c r="S89" s="4"/>
      <c r="T89" s="4"/>
      <c r="U89" s="4"/>
      <c r="V89" s="4"/>
      <c r="W89" s="4"/>
      <c r="X89" s="4"/>
      <c r="Y89" s="4"/>
      <c r="Z89" s="4"/>
    </row>
    <row r="90" spans="1:26" ht="12.75" customHeight="1" x14ac:dyDescent="0.2">
      <c r="A90" s="156">
        <v>4.37</v>
      </c>
      <c r="B90" s="172" t="s">
        <v>504</v>
      </c>
      <c r="C90" s="156" t="s">
        <v>82</v>
      </c>
      <c r="D90" s="173">
        <v>3</v>
      </c>
      <c r="E90" s="123">
        <v>88810</v>
      </c>
      <c r="F90" s="123">
        <f t="shared" si="0"/>
        <v>266430</v>
      </c>
      <c r="G90" s="123">
        <v>88233</v>
      </c>
      <c r="H90" s="123">
        <f t="shared" si="1"/>
        <v>264699</v>
      </c>
      <c r="I90" s="124" t="str">
        <f t="shared" si="2"/>
        <v>OK</v>
      </c>
      <c r="J90" s="123">
        <v>88322</v>
      </c>
      <c r="K90" s="123">
        <f t="shared" si="3"/>
        <v>264966</v>
      </c>
      <c r="L90" s="124" t="str">
        <f t="shared" si="4"/>
        <v>OK</v>
      </c>
      <c r="M90" s="4"/>
      <c r="N90" s="4"/>
      <c r="O90" s="4"/>
      <c r="P90" s="4"/>
      <c r="Q90" s="4"/>
      <c r="R90" s="4"/>
      <c r="S90" s="4"/>
      <c r="T90" s="4"/>
      <c r="U90" s="4"/>
      <c r="V90" s="4"/>
      <c r="W90" s="4"/>
      <c r="X90" s="4"/>
      <c r="Y90" s="4"/>
      <c r="Z90" s="4"/>
    </row>
    <row r="91" spans="1:26" ht="12.75" customHeight="1" x14ac:dyDescent="0.2">
      <c r="A91" s="156">
        <v>4.38</v>
      </c>
      <c r="B91" s="172" t="s">
        <v>505</v>
      </c>
      <c r="C91" s="156" t="s">
        <v>82</v>
      </c>
      <c r="D91" s="173">
        <v>4</v>
      </c>
      <c r="E91" s="123">
        <v>38805</v>
      </c>
      <c r="F91" s="123">
        <f t="shared" si="0"/>
        <v>155220</v>
      </c>
      <c r="G91" s="123">
        <v>38553</v>
      </c>
      <c r="H91" s="123">
        <f t="shared" si="1"/>
        <v>154212</v>
      </c>
      <c r="I91" s="124" t="str">
        <f t="shared" si="2"/>
        <v>OK</v>
      </c>
      <c r="J91" s="123">
        <v>38592</v>
      </c>
      <c r="K91" s="123">
        <f t="shared" si="3"/>
        <v>154368</v>
      </c>
      <c r="L91" s="124" t="str">
        <f t="shared" si="4"/>
        <v>OK</v>
      </c>
      <c r="M91" s="4"/>
      <c r="N91" s="4"/>
      <c r="O91" s="4"/>
      <c r="P91" s="4"/>
      <c r="Q91" s="4"/>
      <c r="R91" s="4"/>
      <c r="S91" s="4"/>
      <c r="T91" s="4"/>
      <c r="U91" s="4"/>
      <c r="V91" s="4"/>
      <c r="W91" s="4"/>
      <c r="X91" s="4"/>
      <c r="Y91" s="4"/>
      <c r="Z91" s="4"/>
    </row>
    <row r="92" spans="1:26" ht="12.75" customHeight="1" x14ac:dyDescent="0.2">
      <c r="A92" s="156">
        <v>4.3899999999999997</v>
      </c>
      <c r="B92" s="172" t="s">
        <v>506</v>
      </c>
      <c r="C92" s="156" t="s">
        <v>82</v>
      </c>
      <c r="D92" s="173">
        <v>13</v>
      </c>
      <c r="E92" s="123">
        <v>32863</v>
      </c>
      <c r="F92" s="123">
        <f t="shared" si="0"/>
        <v>427219</v>
      </c>
      <c r="G92" s="123">
        <v>32649</v>
      </c>
      <c r="H92" s="123">
        <f t="shared" si="1"/>
        <v>424437</v>
      </c>
      <c r="I92" s="124" t="str">
        <f t="shared" si="2"/>
        <v>OK</v>
      </c>
      <c r="J92" s="123">
        <v>32682</v>
      </c>
      <c r="K92" s="123">
        <f t="shared" si="3"/>
        <v>424866</v>
      </c>
      <c r="L92" s="124" t="str">
        <f t="shared" si="4"/>
        <v>OK</v>
      </c>
      <c r="M92" s="4"/>
      <c r="N92" s="4"/>
      <c r="O92" s="4"/>
      <c r="P92" s="4"/>
      <c r="Q92" s="4"/>
      <c r="R92" s="4"/>
      <c r="S92" s="4"/>
      <c r="T92" s="4"/>
      <c r="U92" s="4"/>
      <c r="V92" s="4"/>
      <c r="W92" s="4"/>
      <c r="X92" s="4"/>
      <c r="Y92" s="4"/>
      <c r="Z92" s="4"/>
    </row>
    <row r="93" spans="1:26" ht="12.75" customHeight="1" x14ac:dyDescent="0.2">
      <c r="A93" s="156">
        <v>4.4000000000000004</v>
      </c>
      <c r="B93" s="172" t="s">
        <v>507</v>
      </c>
      <c r="C93" s="156" t="s">
        <v>82</v>
      </c>
      <c r="D93" s="173">
        <v>3</v>
      </c>
      <c r="E93" s="123">
        <v>23417</v>
      </c>
      <c r="F93" s="123">
        <f t="shared" si="0"/>
        <v>70251</v>
      </c>
      <c r="G93" s="123">
        <v>23265</v>
      </c>
      <c r="H93" s="123">
        <f t="shared" si="1"/>
        <v>69795</v>
      </c>
      <c r="I93" s="124" t="str">
        <f t="shared" si="2"/>
        <v>OK</v>
      </c>
      <c r="J93" s="123">
        <v>23288</v>
      </c>
      <c r="K93" s="123">
        <f t="shared" si="3"/>
        <v>69864</v>
      </c>
      <c r="L93" s="124" t="str">
        <f t="shared" si="4"/>
        <v>OK</v>
      </c>
      <c r="M93" s="4"/>
      <c r="N93" s="4"/>
      <c r="O93" s="4"/>
      <c r="P93" s="4"/>
      <c r="Q93" s="4"/>
      <c r="R93" s="4"/>
      <c r="S93" s="4"/>
      <c r="T93" s="4"/>
      <c r="U93" s="4"/>
      <c r="V93" s="4"/>
      <c r="W93" s="4"/>
      <c r="X93" s="4"/>
      <c r="Y93" s="4"/>
      <c r="Z93" s="4"/>
    </row>
    <row r="94" spans="1:26" ht="12.75" customHeight="1" x14ac:dyDescent="0.2">
      <c r="A94" s="156">
        <v>4.41</v>
      </c>
      <c r="B94" s="172" t="s">
        <v>508</v>
      </c>
      <c r="C94" s="156" t="s">
        <v>82</v>
      </c>
      <c r="D94" s="173">
        <v>2</v>
      </c>
      <c r="E94" s="123">
        <v>4973</v>
      </c>
      <c r="F94" s="123">
        <f t="shared" si="0"/>
        <v>9946</v>
      </c>
      <c r="G94" s="123">
        <v>4941</v>
      </c>
      <c r="H94" s="123">
        <f t="shared" si="1"/>
        <v>9882</v>
      </c>
      <c r="I94" s="124" t="str">
        <f t="shared" si="2"/>
        <v>OK</v>
      </c>
      <c r="J94" s="123">
        <v>4946</v>
      </c>
      <c r="K94" s="123">
        <f t="shared" si="3"/>
        <v>9892</v>
      </c>
      <c r="L94" s="124" t="str">
        <f t="shared" si="4"/>
        <v>OK</v>
      </c>
      <c r="M94" s="4"/>
      <c r="N94" s="4"/>
      <c r="O94" s="4"/>
      <c r="P94" s="4"/>
      <c r="Q94" s="4"/>
      <c r="R94" s="4"/>
      <c r="S94" s="4"/>
      <c r="T94" s="4"/>
      <c r="U94" s="4"/>
      <c r="V94" s="4"/>
      <c r="W94" s="4"/>
      <c r="X94" s="4"/>
      <c r="Y94" s="4"/>
      <c r="Z94" s="4"/>
    </row>
    <row r="95" spans="1:26" ht="12.75" customHeight="1" x14ac:dyDescent="0.2">
      <c r="A95" s="156">
        <v>4.42</v>
      </c>
      <c r="B95" s="172" t="s">
        <v>509</v>
      </c>
      <c r="C95" s="156" t="s">
        <v>82</v>
      </c>
      <c r="D95" s="173">
        <v>209</v>
      </c>
      <c r="E95" s="123">
        <v>2864</v>
      </c>
      <c r="F95" s="123">
        <f t="shared" si="0"/>
        <v>598576</v>
      </c>
      <c r="G95" s="123">
        <v>2845</v>
      </c>
      <c r="H95" s="123">
        <f t="shared" si="1"/>
        <v>594605</v>
      </c>
      <c r="I95" s="124" t="str">
        <f t="shared" si="2"/>
        <v>OK</v>
      </c>
      <c r="J95" s="123">
        <v>2848</v>
      </c>
      <c r="K95" s="123">
        <f t="shared" si="3"/>
        <v>595232</v>
      </c>
      <c r="L95" s="124" t="str">
        <f t="shared" si="4"/>
        <v>OK</v>
      </c>
      <c r="M95" s="4"/>
      <c r="N95" s="4"/>
      <c r="O95" s="4"/>
      <c r="P95" s="4"/>
      <c r="Q95" s="4"/>
      <c r="R95" s="4"/>
      <c r="S95" s="4"/>
      <c r="T95" s="4"/>
      <c r="U95" s="4"/>
      <c r="V95" s="4"/>
      <c r="W95" s="4"/>
      <c r="X95" s="4"/>
      <c r="Y95" s="4"/>
      <c r="Z95" s="4"/>
    </row>
    <row r="96" spans="1:26" ht="12.75" customHeight="1" x14ac:dyDescent="0.2">
      <c r="A96" s="156">
        <v>4.43</v>
      </c>
      <c r="B96" s="172" t="s">
        <v>510</v>
      </c>
      <c r="C96" s="156" t="s">
        <v>82</v>
      </c>
      <c r="D96" s="173">
        <v>21</v>
      </c>
      <c r="E96" s="123">
        <v>1695</v>
      </c>
      <c r="F96" s="123">
        <f t="shared" si="0"/>
        <v>35595</v>
      </c>
      <c r="G96" s="123">
        <v>1684</v>
      </c>
      <c r="H96" s="123">
        <f t="shared" si="1"/>
        <v>35364</v>
      </c>
      <c r="I96" s="124" t="str">
        <f t="shared" si="2"/>
        <v>OK</v>
      </c>
      <c r="J96" s="123">
        <v>1686</v>
      </c>
      <c r="K96" s="123">
        <f t="shared" si="3"/>
        <v>35406</v>
      </c>
      <c r="L96" s="124" t="str">
        <f t="shared" si="4"/>
        <v>OK</v>
      </c>
      <c r="M96" s="4"/>
      <c r="N96" s="4"/>
      <c r="O96" s="4"/>
      <c r="P96" s="4"/>
      <c r="Q96" s="4"/>
      <c r="R96" s="4"/>
      <c r="S96" s="4"/>
      <c r="T96" s="4"/>
      <c r="U96" s="4"/>
      <c r="V96" s="4"/>
      <c r="W96" s="4"/>
      <c r="X96" s="4"/>
      <c r="Y96" s="4"/>
      <c r="Z96" s="4"/>
    </row>
    <row r="97" spans="1:26" ht="12.75" customHeight="1" x14ac:dyDescent="0.2">
      <c r="A97" s="156">
        <v>4.4400000000000004</v>
      </c>
      <c r="B97" s="172" t="s">
        <v>511</v>
      </c>
      <c r="C97" s="156" t="s">
        <v>82</v>
      </c>
      <c r="D97" s="173">
        <v>313</v>
      </c>
      <c r="E97" s="123">
        <v>47341</v>
      </c>
      <c r="F97" s="123">
        <f t="shared" si="0"/>
        <v>14817733</v>
      </c>
      <c r="G97" s="123">
        <v>47033</v>
      </c>
      <c r="H97" s="123">
        <f t="shared" si="1"/>
        <v>14721329</v>
      </c>
      <c r="I97" s="124" t="str">
        <f t="shared" si="2"/>
        <v>OK</v>
      </c>
      <c r="J97" s="123">
        <v>47081</v>
      </c>
      <c r="K97" s="123">
        <f t="shared" si="3"/>
        <v>14736353</v>
      </c>
      <c r="L97" s="124" t="str">
        <f t="shared" si="4"/>
        <v>OK</v>
      </c>
      <c r="M97" s="4"/>
      <c r="N97" s="4"/>
      <c r="O97" s="4"/>
      <c r="P97" s="4"/>
      <c r="Q97" s="4"/>
      <c r="R97" s="4"/>
      <c r="S97" s="4"/>
      <c r="T97" s="4"/>
      <c r="U97" s="4"/>
      <c r="V97" s="4"/>
      <c r="W97" s="4"/>
      <c r="X97" s="4"/>
      <c r="Y97" s="4"/>
      <c r="Z97" s="4"/>
    </row>
    <row r="98" spans="1:26" ht="12.75" customHeight="1" x14ac:dyDescent="0.2">
      <c r="A98" s="156">
        <v>4.45</v>
      </c>
      <c r="B98" s="172" t="s">
        <v>512</v>
      </c>
      <c r="C98" s="156" t="s">
        <v>82</v>
      </c>
      <c r="D98" s="173">
        <v>2</v>
      </c>
      <c r="E98" s="123">
        <v>833937</v>
      </c>
      <c r="F98" s="123">
        <f t="shared" si="0"/>
        <v>1667874</v>
      </c>
      <c r="G98" s="123">
        <v>828516</v>
      </c>
      <c r="H98" s="123">
        <f t="shared" si="1"/>
        <v>1657032</v>
      </c>
      <c r="I98" s="124" t="str">
        <f t="shared" si="2"/>
        <v>OK</v>
      </c>
      <c r="J98" s="123">
        <v>829350</v>
      </c>
      <c r="K98" s="123">
        <f t="shared" si="3"/>
        <v>1658700</v>
      </c>
      <c r="L98" s="124" t="str">
        <f t="shared" si="4"/>
        <v>OK</v>
      </c>
      <c r="M98" s="4"/>
      <c r="N98" s="4"/>
      <c r="O98" s="4"/>
      <c r="P98" s="4"/>
      <c r="Q98" s="4"/>
      <c r="R98" s="4"/>
      <c r="S98" s="4"/>
      <c r="T98" s="4"/>
      <c r="U98" s="4"/>
      <c r="V98" s="4"/>
      <c r="W98" s="4"/>
      <c r="X98" s="4"/>
      <c r="Y98" s="4"/>
      <c r="Z98" s="4"/>
    </row>
    <row r="99" spans="1:26" ht="12.75" customHeight="1" x14ac:dyDescent="0.2">
      <c r="A99" s="156">
        <v>4.46</v>
      </c>
      <c r="B99" s="172" t="s">
        <v>513</v>
      </c>
      <c r="C99" s="156" t="s">
        <v>82</v>
      </c>
      <c r="D99" s="173">
        <v>104</v>
      </c>
      <c r="E99" s="123">
        <v>37551</v>
      </c>
      <c r="F99" s="123">
        <f t="shared" si="0"/>
        <v>3905304</v>
      </c>
      <c r="G99" s="123">
        <v>37307</v>
      </c>
      <c r="H99" s="123">
        <f t="shared" si="1"/>
        <v>3879928</v>
      </c>
      <c r="I99" s="124" t="str">
        <f t="shared" si="2"/>
        <v>OK</v>
      </c>
      <c r="J99" s="123">
        <v>37344</v>
      </c>
      <c r="K99" s="123">
        <f t="shared" si="3"/>
        <v>3883776</v>
      </c>
      <c r="L99" s="124" t="str">
        <f t="shared" si="4"/>
        <v>OK</v>
      </c>
      <c r="M99" s="4"/>
      <c r="N99" s="4"/>
      <c r="O99" s="4"/>
      <c r="P99" s="4"/>
      <c r="Q99" s="4"/>
      <c r="R99" s="4"/>
      <c r="S99" s="4"/>
      <c r="T99" s="4"/>
      <c r="U99" s="4"/>
      <c r="V99" s="4"/>
      <c r="W99" s="4"/>
      <c r="X99" s="4"/>
      <c r="Y99" s="4"/>
      <c r="Z99" s="4"/>
    </row>
    <row r="100" spans="1:26" ht="12.75" customHeight="1" x14ac:dyDescent="0.2">
      <c r="A100" s="156">
        <v>4.47</v>
      </c>
      <c r="B100" s="172" t="s">
        <v>514</v>
      </c>
      <c r="C100" s="156" t="s">
        <v>82</v>
      </c>
      <c r="D100" s="173">
        <v>6</v>
      </c>
      <c r="E100" s="123">
        <v>65019</v>
      </c>
      <c r="F100" s="123">
        <f t="shared" si="0"/>
        <v>390114</v>
      </c>
      <c r="G100" s="123">
        <v>64596</v>
      </c>
      <c r="H100" s="123">
        <f t="shared" si="1"/>
        <v>387576</v>
      </c>
      <c r="I100" s="124" t="str">
        <f t="shared" si="2"/>
        <v>OK</v>
      </c>
      <c r="J100" s="123">
        <v>64661</v>
      </c>
      <c r="K100" s="123">
        <f t="shared" si="3"/>
        <v>387966</v>
      </c>
      <c r="L100" s="124" t="str">
        <f t="shared" si="4"/>
        <v>OK</v>
      </c>
      <c r="M100" s="4"/>
      <c r="N100" s="4"/>
      <c r="O100" s="4"/>
      <c r="P100" s="4"/>
      <c r="Q100" s="4"/>
      <c r="R100" s="4"/>
      <c r="S100" s="4"/>
      <c r="T100" s="4"/>
      <c r="U100" s="4"/>
      <c r="V100" s="4"/>
      <c r="W100" s="4"/>
      <c r="X100" s="4"/>
      <c r="Y100" s="4"/>
      <c r="Z100" s="4"/>
    </row>
    <row r="101" spans="1:26" ht="12.75" customHeight="1" x14ac:dyDescent="0.2">
      <c r="A101" s="156">
        <v>4.4800000000000004</v>
      </c>
      <c r="B101" s="172" t="s">
        <v>515</v>
      </c>
      <c r="C101" s="156" t="s">
        <v>82</v>
      </c>
      <c r="D101" s="173">
        <v>2</v>
      </c>
      <c r="E101" s="123">
        <v>110343</v>
      </c>
      <c r="F101" s="123">
        <f t="shared" si="0"/>
        <v>220686</v>
      </c>
      <c r="G101" s="123">
        <v>109626</v>
      </c>
      <c r="H101" s="123">
        <f t="shared" si="1"/>
        <v>219252</v>
      </c>
      <c r="I101" s="124" t="str">
        <f t="shared" si="2"/>
        <v>OK</v>
      </c>
      <c r="J101" s="123">
        <v>109736</v>
      </c>
      <c r="K101" s="123">
        <f t="shared" si="3"/>
        <v>219472</v>
      </c>
      <c r="L101" s="124" t="str">
        <f t="shared" si="4"/>
        <v>OK</v>
      </c>
      <c r="M101" s="4"/>
      <c r="N101" s="4"/>
      <c r="O101" s="4"/>
      <c r="P101" s="4"/>
      <c r="Q101" s="4"/>
      <c r="R101" s="4"/>
      <c r="S101" s="4"/>
      <c r="T101" s="4"/>
      <c r="U101" s="4"/>
      <c r="V101" s="4"/>
      <c r="W101" s="4"/>
      <c r="X101" s="4"/>
      <c r="Y101" s="4"/>
      <c r="Z101" s="4"/>
    </row>
    <row r="102" spans="1:26" ht="12.75" customHeight="1" x14ac:dyDescent="0.2">
      <c r="A102" s="156">
        <v>4.49</v>
      </c>
      <c r="B102" s="172" t="s">
        <v>516</v>
      </c>
      <c r="C102" s="156" t="s">
        <v>82</v>
      </c>
      <c r="D102" s="173">
        <v>1</v>
      </c>
      <c r="E102" s="123">
        <v>370918</v>
      </c>
      <c r="F102" s="123">
        <f t="shared" si="0"/>
        <v>370918</v>
      </c>
      <c r="G102" s="123">
        <v>368507</v>
      </c>
      <c r="H102" s="123">
        <f t="shared" si="1"/>
        <v>368507</v>
      </c>
      <c r="I102" s="124" t="str">
        <f t="shared" si="2"/>
        <v>OK</v>
      </c>
      <c r="J102" s="123">
        <v>368878</v>
      </c>
      <c r="K102" s="123">
        <f t="shared" si="3"/>
        <v>368878</v>
      </c>
      <c r="L102" s="124" t="str">
        <f t="shared" si="4"/>
        <v>OK</v>
      </c>
      <c r="M102" s="4"/>
      <c r="N102" s="4"/>
      <c r="O102" s="4"/>
      <c r="P102" s="4"/>
      <c r="Q102" s="4"/>
      <c r="R102" s="4"/>
      <c r="S102" s="4"/>
      <c r="T102" s="4"/>
      <c r="U102" s="4"/>
      <c r="V102" s="4"/>
      <c r="W102" s="4"/>
      <c r="X102" s="4"/>
      <c r="Y102" s="4"/>
      <c r="Z102" s="4"/>
    </row>
    <row r="103" spans="1:26" ht="12.75" customHeight="1" x14ac:dyDescent="0.2">
      <c r="A103" s="156">
        <v>4.5</v>
      </c>
      <c r="B103" s="172" t="s">
        <v>517</v>
      </c>
      <c r="C103" s="156" t="s">
        <v>82</v>
      </c>
      <c r="D103" s="173">
        <v>1</v>
      </c>
      <c r="E103" s="123">
        <v>2247427</v>
      </c>
      <c r="F103" s="123">
        <f t="shared" si="0"/>
        <v>2247427</v>
      </c>
      <c r="G103" s="123">
        <v>2232819</v>
      </c>
      <c r="H103" s="123">
        <f t="shared" si="1"/>
        <v>2232819</v>
      </c>
      <c r="I103" s="124" t="str">
        <f t="shared" si="2"/>
        <v>OK</v>
      </c>
      <c r="J103" s="123">
        <v>2235066</v>
      </c>
      <c r="K103" s="123">
        <f t="shared" si="3"/>
        <v>2235066</v>
      </c>
      <c r="L103" s="124" t="str">
        <f t="shared" si="4"/>
        <v>OK</v>
      </c>
      <c r="M103" s="4"/>
      <c r="N103" s="4"/>
      <c r="O103" s="4"/>
      <c r="P103" s="4"/>
      <c r="Q103" s="4"/>
      <c r="R103" s="4"/>
      <c r="S103" s="4"/>
      <c r="T103" s="4"/>
      <c r="U103" s="4"/>
      <c r="V103" s="4"/>
      <c r="W103" s="4"/>
      <c r="X103" s="4"/>
      <c r="Y103" s="4"/>
      <c r="Z103" s="4"/>
    </row>
    <row r="104" spans="1:26" ht="12.75" customHeight="1" x14ac:dyDescent="0.2">
      <c r="A104" s="156">
        <v>4.51</v>
      </c>
      <c r="B104" s="172" t="s">
        <v>518</v>
      </c>
      <c r="C104" s="156" t="s">
        <v>82</v>
      </c>
      <c r="D104" s="173">
        <v>2</v>
      </c>
      <c r="E104" s="123">
        <v>989580</v>
      </c>
      <c r="F104" s="123">
        <f t="shared" si="0"/>
        <v>1979160</v>
      </c>
      <c r="G104" s="123">
        <v>983148</v>
      </c>
      <c r="H104" s="123">
        <f t="shared" si="1"/>
        <v>1966296</v>
      </c>
      <c r="I104" s="124" t="str">
        <f t="shared" si="2"/>
        <v>OK</v>
      </c>
      <c r="J104" s="123">
        <v>984137</v>
      </c>
      <c r="K104" s="123">
        <f t="shared" si="3"/>
        <v>1968274</v>
      </c>
      <c r="L104" s="124" t="str">
        <f t="shared" si="4"/>
        <v>OK</v>
      </c>
      <c r="M104" s="4"/>
      <c r="N104" s="4"/>
      <c r="O104" s="4"/>
      <c r="P104" s="4"/>
      <c r="Q104" s="4"/>
      <c r="R104" s="4"/>
      <c r="S104" s="4"/>
      <c r="T104" s="4"/>
      <c r="U104" s="4"/>
      <c r="V104" s="4"/>
      <c r="W104" s="4"/>
      <c r="X104" s="4"/>
      <c r="Y104" s="4"/>
      <c r="Z104" s="4"/>
    </row>
    <row r="105" spans="1:26" ht="12.75" customHeight="1" x14ac:dyDescent="0.2">
      <c r="A105" s="156">
        <v>4.5199999999999996</v>
      </c>
      <c r="B105" s="172" t="s">
        <v>519</v>
      </c>
      <c r="C105" s="156" t="s">
        <v>82</v>
      </c>
      <c r="D105" s="173">
        <v>1</v>
      </c>
      <c r="E105" s="123">
        <v>747103</v>
      </c>
      <c r="F105" s="123">
        <f t="shared" si="0"/>
        <v>747103</v>
      </c>
      <c r="G105" s="123">
        <v>742247</v>
      </c>
      <c r="H105" s="123">
        <f t="shared" si="1"/>
        <v>742247</v>
      </c>
      <c r="I105" s="124" t="str">
        <f t="shared" si="2"/>
        <v>OK</v>
      </c>
      <c r="J105" s="123">
        <v>742994</v>
      </c>
      <c r="K105" s="123">
        <f t="shared" si="3"/>
        <v>742994</v>
      </c>
      <c r="L105" s="124" t="str">
        <f t="shared" si="4"/>
        <v>OK</v>
      </c>
      <c r="M105" s="4"/>
      <c r="N105" s="4"/>
      <c r="O105" s="4"/>
      <c r="P105" s="4"/>
      <c r="Q105" s="4"/>
      <c r="R105" s="4"/>
      <c r="S105" s="4"/>
      <c r="T105" s="4"/>
      <c r="U105" s="4"/>
      <c r="V105" s="4"/>
      <c r="W105" s="4"/>
      <c r="X105" s="4"/>
      <c r="Y105" s="4"/>
      <c r="Z105" s="4"/>
    </row>
    <row r="106" spans="1:26" ht="12.75" customHeight="1" x14ac:dyDescent="0.2">
      <c r="A106" s="156">
        <v>4.53</v>
      </c>
      <c r="B106" s="172" t="s">
        <v>520</v>
      </c>
      <c r="C106" s="156" t="s">
        <v>82</v>
      </c>
      <c r="D106" s="173">
        <v>0</v>
      </c>
      <c r="E106" s="123">
        <v>698961</v>
      </c>
      <c r="F106" s="123">
        <f t="shared" si="0"/>
        <v>0</v>
      </c>
      <c r="G106" s="123">
        <v>694418</v>
      </c>
      <c r="H106" s="123">
        <f t="shared" si="1"/>
        <v>0</v>
      </c>
      <c r="I106" s="124" t="str">
        <f t="shared" si="2"/>
        <v>OK</v>
      </c>
      <c r="J106" s="123">
        <v>695117</v>
      </c>
      <c r="K106" s="123">
        <f t="shared" si="3"/>
        <v>0</v>
      </c>
      <c r="L106" s="124" t="str">
        <f t="shared" si="4"/>
        <v>OK</v>
      </c>
      <c r="M106" s="4"/>
      <c r="N106" s="4"/>
      <c r="O106" s="4"/>
      <c r="P106" s="4"/>
      <c r="Q106" s="4"/>
      <c r="R106" s="4"/>
      <c r="S106" s="4"/>
      <c r="T106" s="4"/>
      <c r="U106" s="4"/>
      <c r="V106" s="4"/>
      <c r="W106" s="4"/>
      <c r="X106" s="4"/>
      <c r="Y106" s="4"/>
      <c r="Z106" s="4"/>
    </row>
    <row r="107" spans="1:26" ht="12.75" customHeight="1" x14ac:dyDescent="0.2">
      <c r="A107" s="156">
        <v>4.54</v>
      </c>
      <c r="B107" s="172" t="s">
        <v>521</v>
      </c>
      <c r="C107" s="156" t="s">
        <v>82</v>
      </c>
      <c r="D107" s="173">
        <v>1</v>
      </c>
      <c r="E107" s="123">
        <v>5354306</v>
      </c>
      <c r="F107" s="123">
        <f t="shared" si="0"/>
        <v>5354306</v>
      </c>
      <c r="G107" s="123">
        <v>5319503</v>
      </c>
      <c r="H107" s="123">
        <f t="shared" si="1"/>
        <v>5319503</v>
      </c>
      <c r="I107" s="124" t="str">
        <f t="shared" si="2"/>
        <v>OK</v>
      </c>
      <c r="J107" s="123">
        <v>5324857</v>
      </c>
      <c r="K107" s="123">
        <f t="shared" si="3"/>
        <v>5324857</v>
      </c>
      <c r="L107" s="124" t="str">
        <f t="shared" si="4"/>
        <v>OK</v>
      </c>
      <c r="M107" s="4"/>
      <c r="N107" s="4"/>
      <c r="O107" s="4"/>
      <c r="P107" s="4"/>
      <c r="Q107" s="4"/>
      <c r="R107" s="4"/>
      <c r="S107" s="4"/>
      <c r="T107" s="4"/>
      <c r="U107" s="4"/>
      <c r="V107" s="4"/>
      <c r="W107" s="4"/>
      <c r="X107" s="4"/>
      <c r="Y107" s="4"/>
      <c r="Z107" s="4"/>
    </row>
    <row r="108" spans="1:26" ht="12.75" customHeight="1" x14ac:dyDescent="0.2">
      <c r="A108" s="156">
        <v>4.55</v>
      </c>
      <c r="B108" s="172" t="s">
        <v>522</v>
      </c>
      <c r="C108" s="156" t="s">
        <v>82</v>
      </c>
      <c r="D108" s="173">
        <v>1</v>
      </c>
      <c r="E108" s="123">
        <v>2696949</v>
      </c>
      <c r="F108" s="123">
        <f t="shared" si="0"/>
        <v>2696949</v>
      </c>
      <c r="G108" s="123">
        <v>2679419</v>
      </c>
      <c r="H108" s="123">
        <f t="shared" si="1"/>
        <v>2679419</v>
      </c>
      <c r="I108" s="124" t="str">
        <f t="shared" si="2"/>
        <v>OK</v>
      </c>
      <c r="J108" s="123">
        <v>2682116</v>
      </c>
      <c r="K108" s="123">
        <f t="shared" si="3"/>
        <v>2682116</v>
      </c>
      <c r="L108" s="124" t="str">
        <f t="shared" si="4"/>
        <v>OK</v>
      </c>
      <c r="M108" s="4"/>
      <c r="N108" s="4"/>
      <c r="O108" s="4"/>
      <c r="P108" s="4"/>
      <c r="Q108" s="4"/>
      <c r="R108" s="4"/>
      <c r="S108" s="4"/>
      <c r="T108" s="4"/>
      <c r="U108" s="4"/>
      <c r="V108" s="4"/>
      <c r="W108" s="4"/>
      <c r="X108" s="4"/>
      <c r="Y108" s="4"/>
      <c r="Z108" s="4"/>
    </row>
    <row r="109" spans="1:26" ht="12.75" customHeight="1" x14ac:dyDescent="0.2">
      <c r="A109" s="156">
        <v>4.5599999999999996</v>
      </c>
      <c r="B109" s="172" t="s">
        <v>523</v>
      </c>
      <c r="C109" s="156" t="s">
        <v>105</v>
      </c>
      <c r="D109" s="173">
        <v>6.95</v>
      </c>
      <c r="E109" s="123">
        <v>75832</v>
      </c>
      <c r="F109" s="123">
        <f t="shared" si="0"/>
        <v>527032</v>
      </c>
      <c r="G109" s="123">
        <v>75339</v>
      </c>
      <c r="H109" s="123">
        <f t="shared" si="1"/>
        <v>523606</v>
      </c>
      <c r="I109" s="124" t="str">
        <f t="shared" si="2"/>
        <v>OK</v>
      </c>
      <c r="J109" s="123">
        <v>75415</v>
      </c>
      <c r="K109" s="123">
        <f t="shared" si="3"/>
        <v>524134</v>
      </c>
      <c r="L109" s="124" t="str">
        <f t="shared" si="4"/>
        <v>OK</v>
      </c>
      <c r="M109" s="4"/>
      <c r="N109" s="4"/>
      <c r="O109" s="4"/>
      <c r="P109" s="4"/>
      <c r="Q109" s="4"/>
      <c r="R109" s="4"/>
      <c r="S109" s="4"/>
      <c r="T109" s="4"/>
      <c r="U109" s="4"/>
      <c r="V109" s="4"/>
      <c r="W109" s="4"/>
      <c r="X109" s="4"/>
      <c r="Y109" s="4"/>
      <c r="Z109" s="4"/>
    </row>
    <row r="110" spans="1:26" ht="12.75" customHeight="1" x14ac:dyDescent="0.2">
      <c r="A110" s="156">
        <v>4.57</v>
      </c>
      <c r="B110" s="172" t="s">
        <v>524</v>
      </c>
      <c r="C110" s="156" t="s">
        <v>105</v>
      </c>
      <c r="D110" s="173">
        <v>265.41000000000003</v>
      </c>
      <c r="E110" s="123">
        <v>63128</v>
      </c>
      <c r="F110" s="123">
        <f t="shared" si="0"/>
        <v>16754802</v>
      </c>
      <c r="G110" s="123">
        <v>62718</v>
      </c>
      <c r="H110" s="123">
        <f t="shared" si="1"/>
        <v>16645984</v>
      </c>
      <c r="I110" s="124" t="str">
        <f t="shared" si="2"/>
        <v>OK</v>
      </c>
      <c r="J110" s="123">
        <v>62781</v>
      </c>
      <c r="K110" s="123">
        <f t="shared" si="3"/>
        <v>16662705</v>
      </c>
      <c r="L110" s="124" t="str">
        <f t="shared" si="4"/>
        <v>OK</v>
      </c>
      <c r="M110" s="4"/>
      <c r="N110" s="4"/>
      <c r="O110" s="4"/>
      <c r="P110" s="4"/>
      <c r="Q110" s="4"/>
      <c r="R110" s="4"/>
      <c r="S110" s="4"/>
      <c r="T110" s="4"/>
      <c r="U110" s="4"/>
      <c r="V110" s="4"/>
      <c r="W110" s="4"/>
      <c r="X110" s="4"/>
      <c r="Y110" s="4"/>
      <c r="Z110" s="4"/>
    </row>
    <row r="111" spans="1:26" ht="12.75" customHeight="1" x14ac:dyDescent="0.2">
      <c r="A111" s="156">
        <v>4.58</v>
      </c>
      <c r="B111" s="172" t="s">
        <v>525</v>
      </c>
      <c r="C111" s="156" t="s">
        <v>105</v>
      </c>
      <c r="D111" s="173">
        <v>996.73</v>
      </c>
      <c r="E111" s="123">
        <v>42895</v>
      </c>
      <c r="F111" s="123">
        <f t="shared" si="0"/>
        <v>42754733</v>
      </c>
      <c r="G111" s="123">
        <v>42616</v>
      </c>
      <c r="H111" s="123">
        <f t="shared" si="1"/>
        <v>42476646</v>
      </c>
      <c r="I111" s="124" t="str">
        <f t="shared" si="2"/>
        <v>OK</v>
      </c>
      <c r="J111" s="123">
        <v>42659</v>
      </c>
      <c r="K111" s="123">
        <f t="shared" si="3"/>
        <v>42519505</v>
      </c>
      <c r="L111" s="124" t="str">
        <f t="shared" si="4"/>
        <v>OK</v>
      </c>
      <c r="M111" s="4"/>
      <c r="N111" s="4"/>
      <c r="O111" s="4"/>
      <c r="P111" s="4"/>
      <c r="Q111" s="4"/>
      <c r="R111" s="4"/>
      <c r="S111" s="4"/>
      <c r="T111" s="4"/>
      <c r="U111" s="4"/>
      <c r="V111" s="4"/>
      <c r="W111" s="4"/>
      <c r="X111" s="4"/>
      <c r="Y111" s="4"/>
      <c r="Z111" s="4"/>
    </row>
    <row r="112" spans="1:26" ht="12.75" customHeight="1" x14ac:dyDescent="0.2">
      <c r="A112" s="156">
        <v>4.59</v>
      </c>
      <c r="B112" s="172" t="s">
        <v>526</v>
      </c>
      <c r="C112" s="156" t="s">
        <v>105</v>
      </c>
      <c r="D112" s="173">
        <v>242.61</v>
      </c>
      <c r="E112" s="123">
        <v>30365</v>
      </c>
      <c r="F112" s="123">
        <f t="shared" si="0"/>
        <v>7366853</v>
      </c>
      <c r="G112" s="123">
        <v>30168</v>
      </c>
      <c r="H112" s="123">
        <f t="shared" si="1"/>
        <v>7319058</v>
      </c>
      <c r="I112" s="124" t="str">
        <f t="shared" si="2"/>
        <v>OK</v>
      </c>
      <c r="J112" s="123">
        <v>30198</v>
      </c>
      <c r="K112" s="123">
        <f t="shared" si="3"/>
        <v>7326337</v>
      </c>
      <c r="L112" s="124" t="str">
        <f t="shared" si="4"/>
        <v>OK</v>
      </c>
      <c r="M112" s="4"/>
      <c r="N112" s="4"/>
      <c r="O112" s="4"/>
      <c r="P112" s="4"/>
      <c r="Q112" s="4"/>
      <c r="R112" s="4"/>
      <c r="S112" s="4"/>
      <c r="T112" s="4"/>
      <c r="U112" s="4"/>
      <c r="V112" s="4"/>
      <c r="W112" s="4"/>
      <c r="X112" s="4"/>
      <c r="Y112" s="4"/>
      <c r="Z112" s="4"/>
    </row>
    <row r="113" spans="1:26" ht="12.75" customHeight="1" x14ac:dyDescent="0.2">
      <c r="A113" s="156">
        <v>4.5999999999999996</v>
      </c>
      <c r="B113" s="172" t="s">
        <v>527</v>
      </c>
      <c r="C113" s="156" t="s">
        <v>82</v>
      </c>
      <c r="D113" s="173">
        <v>70</v>
      </c>
      <c r="E113" s="123">
        <v>56992</v>
      </c>
      <c r="F113" s="123">
        <f t="shared" si="0"/>
        <v>3989440</v>
      </c>
      <c r="G113" s="123">
        <v>56622</v>
      </c>
      <c r="H113" s="123">
        <f t="shared" si="1"/>
        <v>3963540</v>
      </c>
      <c r="I113" s="124" t="str">
        <f t="shared" si="2"/>
        <v>OK</v>
      </c>
      <c r="J113" s="123">
        <v>56679</v>
      </c>
      <c r="K113" s="123">
        <f t="shared" si="3"/>
        <v>3967530</v>
      </c>
      <c r="L113" s="124" t="str">
        <f t="shared" si="4"/>
        <v>OK</v>
      </c>
      <c r="M113" s="4"/>
      <c r="N113" s="4"/>
      <c r="O113" s="4"/>
      <c r="P113" s="4"/>
      <c r="Q113" s="4"/>
      <c r="R113" s="4"/>
      <c r="S113" s="4"/>
      <c r="T113" s="4"/>
      <c r="U113" s="4"/>
      <c r="V113" s="4"/>
      <c r="W113" s="4"/>
      <c r="X113" s="4"/>
      <c r="Y113" s="4"/>
      <c r="Z113" s="4"/>
    </row>
    <row r="114" spans="1:26" ht="12.75" customHeight="1" x14ac:dyDescent="0.2">
      <c r="A114" s="156">
        <v>4.6100000000000003</v>
      </c>
      <c r="B114" s="172" t="s">
        <v>528</v>
      </c>
      <c r="C114" s="156" t="s">
        <v>82</v>
      </c>
      <c r="D114" s="173">
        <v>4</v>
      </c>
      <c r="E114" s="123">
        <v>83239</v>
      </c>
      <c r="F114" s="123">
        <f t="shared" si="0"/>
        <v>332956</v>
      </c>
      <c r="G114" s="123">
        <v>82698</v>
      </c>
      <c r="H114" s="123">
        <f t="shared" si="1"/>
        <v>330792</v>
      </c>
      <c r="I114" s="124" t="str">
        <f t="shared" si="2"/>
        <v>OK</v>
      </c>
      <c r="J114" s="123">
        <v>82781</v>
      </c>
      <c r="K114" s="123">
        <f t="shared" si="3"/>
        <v>331124</v>
      </c>
      <c r="L114" s="124" t="str">
        <f t="shared" si="4"/>
        <v>OK</v>
      </c>
      <c r="M114" s="4"/>
      <c r="N114" s="4"/>
      <c r="O114" s="4"/>
      <c r="P114" s="4"/>
      <c r="Q114" s="4"/>
      <c r="R114" s="4"/>
      <c r="S114" s="4"/>
      <c r="T114" s="4"/>
      <c r="U114" s="4"/>
      <c r="V114" s="4"/>
      <c r="W114" s="4"/>
      <c r="X114" s="4"/>
      <c r="Y114" s="4"/>
      <c r="Z114" s="4"/>
    </row>
    <row r="115" spans="1:26" ht="12.75" customHeight="1" x14ac:dyDescent="0.2">
      <c r="A115" s="156">
        <v>4.62</v>
      </c>
      <c r="B115" s="172" t="s">
        <v>529</v>
      </c>
      <c r="C115" s="156" t="s">
        <v>82</v>
      </c>
      <c r="D115" s="173">
        <v>128</v>
      </c>
      <c r="E115" s="123">
        <v>51935</v>
      </c>
      <c r="F115" s="123">
        <f t="shared" si="0"/>
        <v>6647680</v>
      </c>
      <c r="G115" s="123">
        <v>51597</v>
      </c>
      <c r="H115" s="123">
        <f t="shared" si="1"/>
        <v>6604416</v>
      </c>
      <c r="I115" s="124" t="str">
        <f t="shared" si="2"/>
        <v>OK</v>
      </c>
      <c r="J115" s="123">
        <v>51649</v>
      </c>
      <c r="K115" s="123">
        <f t="shared" si="3"/>
        <v>6611072</v>
      </c>
      <c r="L115" s="124" t="str">
        <f t="shared" si="4"/>
        <v>OK</v>
      </c>
      <c r="M115" s="4"/>
      <c r="N115" s="4"/>
      <c r="O115" s="4"/>
      <c r="P115" s="4"/>
      <c r="Q115" s="4"/>
      <c r="R115" s="4"/>
      <c r="S115" s="4"/>
      <c r="T115" s="4"/>
      <c r="U115" s="4"/>
      <c r="V115" s="4"/>
      <c r="W115" s="4"/>
      <c r="X115" s="4"/>
      <c r="Y115" s="4"/>
      <c r="Z115" s="4"/>
    </row>
    <row r="116" spans="1:26" ht="12.75" customHeight="1" x14ac:dyDescent="0.2">
      <c r="A116" s="156">
        <v>4.63</v>
      </c>
      <c r="B116" s="172" t="s">
        <v>530</v>
      </c>
      <c r="C116" s="156" t="s">
        <v>82</v>
      </c>
      <c r="D116" s="173">
        <v>257</v>
      </c>
      <c r="E116" s="123">
        <v>37855</v>
      </c>
      <c r="F116" s="123">
        <f t="shared" si="0"/>
        <v>9728735</v>
      </c>
      <c r="G116" s="123">
        <v>37609</v>
      </c>
      <c r="H116" s="123">
        <f t="shared" si="1"/>
        <v>9665513</v>
      </c>
      <c r="I116" s="124" t="str">
        <f t="shared" si="2"/>
        <v>OK</v>
      </c>
      <c r="J116" s="123">
        <v>37647</v>
      </c>
      <c r="K116" s="123">
        <f t="shared" si="3"/>
        <v>9675279</v>
      </c>
      <c r="L116" s="124" t="str">
        <f t="shared" si="4"/>
        <v>OK</v>
      </c>
      <c r="M116" s="4"/>
      <c r="N116" s="4"/>
      <c r="O116" s="4"/>
      <c r="P116" s="4"/>
      <c r="Q116" s="4"/>
      <c r="R116" s="4"/>
      <c r="S116" s="4"/>
      <c r="T116" s="4"/>
      <c r="U116" s="4"/>
      <c r="V116" s="4"/>
      <c r="W116" s="4"/>
      <c r="X116" s="4"/>
      <c r="Y116" s="4"/>
      <c r="Z116" s="4"/>
    </row>
    <row r="117" spans="1:26" ht="12.75" customHeight="1" x14ac:dyDescent="0.2">
      <c r="A117" s="156">
        <v>4.6399999999999997</v>
      </c>
      <c r="B117" s="172" t="s">
        <v>531</v>
      </c>
      <c r="C117" s="156" t="s">
        <v>82</v>
      </c>
      <c r="D117" s="173">
        <v>64</v>
      </c>
      <c r="E117" s="123">
        <v>34856</v>
      </c>
      <c r="F117" s="123">
        <f t="shared" si="0"/>
        <v>2230784</v>
      </c>
      <c r="G117" s="123">
        <v>34629</v>
      </c>
      <c r="H117" s="123">
        <f t="shared" si="1"/>
        <v>2216256</v>
      </c>
      <c r="I117" s="124" t="str">
        <f t="shared" si="2"/>
        <v>OK</v>
      </c>
      <c r="J117" s="123">
        <v>34664</v>
      </c>
      <c r="K117" s="123">
        <f t="shared" si="3"/>
        <v>2218496</v>
      </c>
      <c r="L117" s="124" t="str">
        <f t="shared" si="4"/>
        <v>OK</v>
      </c>
      <c r="M117" s="4"/>
      <c r="N117" s="4"/>
      <c r="O117" s="4"/>
      <c r="P117" s="4"/>
      <c r="Q117" s="4"/>
      <c r="R117" s="4"/>
      <c r="S117" s="4"/>
      <c r="T117" s="4"/>
      <c r="U117" s="4"/>
      <c r="V117" s="4"/>
      <c r="W117" s="4"/>
      <c r="X117" s="4"/>
      <c r="Y117" s="4"/>
      <c r="Z117" s="4"/>
    </row>
    <row r="118" spans="1:26" ht="12.75" customHeight="1" x14ac:dyDescent="0.2">
      <c r="A118" s="156">
        <v>4.6500000000000004</v>
      </c>
      <c r="B118" s="172" t="s">
        <v>532</v>
      </c>
      <c r="C118" s="156" t="s">
        <v>82</v>
      </c>
      <c r="D118" s="173">
        <v>64</v>
      </c>
      <c r="E118" s="123">
        <v>21305</v>
      </c>
      <c r="F118" s="123">
        <f t="shared" si="0"/>
        <v>1363520</v>
      </c>
      <c r="G118" s="123">
        <v>21167</v>
      </c>
      <c r="H118" s="123">
        <f t="shared" si="1"/>
        <v>1354688</v>
      </c>
      <c r="I118" s="124" t="str">
        <f t="shared" si="2"/>
        <v>OK</v>
      </c>
      <c r="J118" s="123">
        <v>21188</v>
      </c>
      <c r="K118" s="123">
        <f t="shared" si="3"/>
        <v>1356032</v>
      </c>
      <c r="L118" s="124" t="str">
        <f t="shared" si="4"/>
        <v>OK</v>
      </c>
      <c r="M118" s="4"/>
      <c r="N118" s="4"/>
      <c r="O118" s="4"/>
      <c r="P118" s="4"/>
      <c r="Q118" s="4"/>
      <c r="R118" s="4"/>
      <c r="S118" s="4"/>
      <c r="T118" s="4"/>
      <c r="U118" s="4"/>
      <c r="V118" s="4"/>
      <c r="W118" s="4"/>
      <c r="X118" s="4"/>
      <c r="Y118" s="4"/>
      <c r="Z118" s="4"/>
    </row>
    <row r="119" spans="1:26" ht="12.75" customHeight="1" x14ac:dyDescent="0.2">
      <c r="A119" s="156">
        <v>4.66</v>
      </c>
      <c r="B119" s="172" t="s">
        <v>533</v>
      </c>
      <c r="C119" s="156" t="s">
        <v>82</v>
      </c>
      <c r="D119" s="173">
        <v>64</v>
      </c>
      <c r="E119" s="123">
        <v>18038</v>
      </c>
      <c r="F119" s="123">
        <f t="shared" si="0"/>
        <v>1154432</v>
      </c>
      <c r="G119" s="123">
        <v>17921</v>
      </c>
      <c r="H119" s="123">
        <f t="shared" si="1"/>
        <v>1146944</v>
      </c>
      <c r="I119" s="124" t="str">
        <f t="shared" si="2"/>
        <v>OK</v>
      </c>
      <c r="J119" s="123">
        <v>17939</v>
      </c>
      <c r="K119" s="123">
        <f t="shared" si="3"/>
        <v>1148096</v>
      </c>
      <c r="L119" s="124" t="str">
        <f t="shared" si="4"/>
        <v>OK</v>
      </c>
      <c r="M119" s="4"/>
      <c r="N119" s="4"/>
      <c r="O119" s="4"/>
      <c r="P119" s="4"/>
      <c r="Q119" s="4"/>
      <c r="R119" s="4"/>
      <c r="S119" s="4"/>
      <c r="T119" s="4"/>
      <c r="U119" s="4"/>
      <c r="V119" s="4"/>
      <c r="W119" s="4"/>
      <c r="X119" s="4"/>
      <c r="Y119" s="4"/>
      <c r="Z119" s="4"/>
    </row>
    <row r="120" spans="1:26" ht="12.75" customHeight="1" x14ac:dyDescent="0.2">
      <c r="A120" s="156">
        <v>4.67</v>
      </c>
      <c r="B120" s="172" t="s">
        <v>534</v>
      </c>
      <c r="C120" s="156" t="s">
        <v>82</v>
      </c>
      <c r="D120" s="173">
        <v>64</v>
      </c>
      <c r="E120" s="123">
        <v>34781</v>
      </c>
      <c r="F120" s="123">
        <f t="shared" si="0"/>
        <v>2225984</v>
      </c>
      <c r="G120" s="123">
        <v>34555</v>
      </c>
      <c r="H120" s="123">
        <f t="shared" si="1"/>
        <v>2211520</v>
      </c>
      <c r="I120" s="124" t="str">
        <f t="shared" si="2"/>
        <v>OK</v>
      </c>
      <c r="J120" s="123">
        <v>34590</v>
      </c>
      <c r="K120" s="123">
        <f t="shared" si="3"/>
        <v>2213760</v>
      </c>
      <c r="L120" s="124" t="str">
        <f t="shared" si="4"/>
        <v>OK</v>
      </c>
      <c r="M120" s="4"/>
      <c r="N120" s="4"/>
      <c r="O120" s="4"/>
      <c r="P120" s="4"/>
      <c r="Q120" s="4"/>
      <c r="R120" s="4"/>
      <c r="S120" s="4"/>
      <c r="T120" s="4"/>
      <c r="U120" s="4"/>
      <c r="V120" s="4"/>
      <c r="W120" s="4"/>
      <c r="X120" s="4"/>
      <c r="Y120" s="4"/>
      <c r="Z120" s="4"/>
    </row>
    <row r="121" spans="1:26" ht="12.75" customHeight="1" x14ac:dyDescent="0.2">
      <c r="A121" s="156">
        <v>4.68</v>
      </c>
      <c r="B121" s="172" t="s">
        <v>535</v>
      </c>
      <c r="C121" s="156" t="s">
        <v>82</v>
      </c>
      <c r="D121" s="173">
        <v>12</v>
      </c>
      <c r="E121" s="123">
        <v>41350</v>
      </c>
      <c r="F121" s="123">
        <f t="shared" si="0"/>
        <v>496200</v>
      </c>
      <c r="G121" s="123">
        <v>41081</v>
      </c>
      <c r="H121" s="123">
        <f t="shared" si="1"/>
        <v>492972</v>
      </c>
      <c r="I121" s="124" t="str">
        <f t="shared" si="2"/>
        <v>OK</v>
      </c>
      <c r="J121" s="123">
        <v>41123</v>
      </c>
      <c r="K121" s="123">
        <f t="shared" si="3"/>
        <v>493476</v>
      </c>
      <c r="L121" s="124" t="str">
        <f t="shared" si="4"/>
        <v>OK</v>
      </c>
      <c r="M121" s="4"/>
      <c r="N121" s="4"/>
      <c r="O121" s="4"/>
      <c r="P121" s="4"/>
      <c r="Q121" s="4"/>
      <c r="R121" s="4"/>
      <c r="S121" s="4"/>
      <c r="T121" s="4"/>
      <c r="U121" s="4"/>
      <c r="V121" s="4"/>
      <c r="W121" s="4"/>
      <c r="X121" s="4"/>
      <c r="Y121" s="4"/>
      <c r="Z121" s="4"/>
    </row>
    <row r="122" spans="1:26" ht="12.75" customHeight="1" x14ac:dyDescent="0.2">
      <c r="A122" s="156">
        <v>4.6900000000000004</v>
      </c>
      <c r="B122" s="172" t="s">
        <v>536</v>
      </c>
      <c r="C122" s="156" t="s">
        <v>82</v>
      </c>
      <c r="D122" s="173">
        <v>275</v>
      </c>
      <c r="E122" s="123">
        <v>18877</v>
      </c>
      <c r="F122" s="123">
        <f t="shared" si="0"/>
        <v>5191175</v>
      </c>
      <c r="G122" s="123">
        <v>18754</v>
      </c>
      <c r="H122" s="123">
        <f t="shared" si="1"/>
        <v>5157350</v>
      </c>
      <c r="I122" s="124" t="str">
        <f t="shared" si="2"/>
        <v>OK</v>
      </c>
      <c r="J122" s="123">
        <v>18773</v>
      </c>
      <c r="K122" s="123">
        <f t="shared" si="3"/>
        <v>5162575</v>
      </c>
      <c r="L122" s="124" t="str">
        <f t="shared" si="4"/>
        <v>OK</v>
      </c>
      <c r="M122" s="4"/>
      <c r="N122" s="4"/>
      <c r="O122" s="4"/>
      <c r="P122" s="4"/>
      <c r="Q122" s="4"/>
      <c r="R122" s="4"/>
      <c r="S122" s="4"/>
      <c r="T122" s="4"/>
      <c r="U122" s="4"/>
      <c r="V122" s="4"/>
      <c r="W122" s="4"/>
      <c r="X122" s="4"/>
      <c r="Y122" s="4"/>
      <c r="Z122" s="4"/>
    </row>
    <row r="123" spans="1:26" ht="12.75" customHeight="1" x14ac:dyDescent="0.2">
      <c r="A123" s="156">
        <v>4.7</v>
      </c>
      <c r="B123" s="172" t="s">
        <v>537</v>
      </c>
      <c r="C123" s="156" t="s">
        <v>82</v>
      </c>
      <c r="D123" s="173">
        <v>4</v>
      </c>
      <c r="E123" s="123">
        <v>34850</v>
      </c>
      <c r="F123" s="123">
        <f t="shared" si="0"/>
        <v>139400</v>
      </c>
      <c r="G123" s="123">
        <v>34623</v>
      </c>
      <c r="H123" s="123">
        <f t="shared" si="1"/>
        <v>138492</v>
      </c>
      <c r="I123" s="124" t="str">
        <f t="shared" si="2"/>
        <v>OK</v>
      </c>
      <c r="J123" s="123">
        <v>34658</v>
      </c>
      <c r="K123" s="123">
        <f t="shared" si="3"/>
        <v>138632</v>
      </c>
      <c r="L123" s="124" t="str">
        <f t="shared" si="4"/>
        <v>OK</v>
      </c>
      <c r="M123" s="4"/>
      <c r="N123" s="4"/>
      <c r="O123" s="4"/>
      <c r="P123" s="4"/>
      <c r="Q123" s="4"/>
      <c r="R123" s="4"/>
      <c r="S123" s="4"/>
      <c r="T123" s="4"/>
      <c r="U123" s="4"/>
      <c r="V123" s="4"/>
      <c r="W123" s="4"/>
      <c r="X123" s="4"/>
      <c r="Y123" s="4"/>
      <c r="Z123" s="4"/>
    </row>
    <row r="124" spans="1:26" ht="12.75" customHeight="1" x14ac:dyDescent="0.2">
      <c r="A124" s="156">
        <v>4.71</v>
      </c>
      <c r="B124" s="172" t="s">
        <v>538</v>
      </c>
      <c r="C124" s="156" t="s">
        <v>82</v>
      </c>
      <c r="D124" s="173">
        <v>51</v>
      </c>
      <c r="E124" s="123">
        <v>291703.09999999998</v>
      </c>
      <c r="F124" s="123">
        <f t="shared" si="0"/>
        <v>14876858</v>
      </c>
      <c r="G124" s="123">
        <v>289807</v>
      </c>
      <c r="H124" s="123">
        <f t="shared" si="1"/>
        <v>14780157</v>
      </c>
      <c r="I124" s="124" t="str">
        <f t="shared" si="2"/>
        <v>OK</v>
      </c>
      <c r="J124" s="123">
        <v>290099</v>
      </c>
      <c r="K124" s="123">
        <f t="shared" si="3"/>
        <v>14795049</v>
      </c>
      <c r="L124" s="124" t="str">
        <f t="shared" si="4"/>
        <v>OK</v>
      </c>
      <c r="M124" s="4"/>
      <c r="N124" s="4"/>
      <c r="O124" s="4"/>
      <c r="P124" s="4"/>
      <c r="Q124" s="4"/>
      <c r="R124" s="4"/>
      <c r="S124" s="4"/>
      <c r="T124" s="4"/>
      <c r="U124" s="4"/>
      <c r="V124" s="4"/>
      <c r="W124" s="4"/>
      <c r="X124" s="4"/>
      <c r="Y124" s="4"/>
      <c r="Z124" s="4"/>
    </row>
    <row r="125" spans="1:26" ht="12.75" customHeight="1" x14ac:dyDescent="0.2">
      <c r="A125" s="156">
        <v>4.72</v>
      </c>
      <c r="B125" s="172" t="s">
        <v>539</v>
      </c>
      <c r="C125" s="156" t="s">
        <v>82</v>
      </c>
      <c r="D125" s="173">
        <v>99</v>
      </c>
      <c r="E125" s="123">
        <v>108664</v>
      </c>
      <c r="F125" s="123">
        <f t="shared" si="0"/>
        <v>10757736</v>
      </c>
      <c r="G125" s="123">
        <v>107958</v>
      </c>
      <c r="H125" s="123">
        <f t="shared" si="1"/>
        <v>10687842</v>
      </c>
      <c r="I125" s="124" t="str">
        <f t="shared" si="2"/>
        <v>OK</v>
      </c>
      <c r="J125" s="123">
        <v>108066</v>
      </c>
      <c r="K125" s="123">
        <f t="shared" si="3"/>
        <v>10698534</v>
      </c>
      <c r="L125" s="124" t="str">
        <f t="shared" si="4"/>
        <v>OK</v>
      </c>
      <c r="M125" s="4"/>
      <c r="N125" s="4"/>
      <c r="O125" s="4"/>
      <c r="P125" s="4"/>
      <c r="Q125" s="4"/>
      <c r="R125" s="4"/>
      <c r="S125" s="4"/>
      <c r="T125" s="4"/>
      <c r="U125" s="4"/>
      <c r="V125" s="4"/>
      <c r="W125" s="4"/>
      <c r="X125" s="4"/>
      <c r="Y125" s="4"/>
      <c r="Z125" s="4"/>
    </row>
    <row r="126" spans="1:26" ht="12.75" customHeight="1" x14ac:dyDescent="0.2">
      <c r="A126" s="156">
        <v>4.7300000000000004</v>
      </c>
      <c r="B126" s="172" t="s">
        <v>540</v>
      </c>
      <c r="C126" s="156" t="s">
        <v>82</v>
      </c>
      <c r="D126" s="173">
        <v>313</v>
      </c>
      <c r="E126" s="123">
        <v>67460</v>
      </c>
      <c r="F126" s="123">
        <f t="shared" si="0"/>
        <v>21114980</v>
      </c>
      <c r="G126" s="123">
        <v>67022</v>
      </c>
      <c r="H126" s="123">
        <f t="shared" si="1"/>
        <v>20977886</v>
      </c>
      <c r="I126" s="124" t="str">
        <f t="shared" si="2"/>
        <v>OK</v>
      </c>
      <c r="J126" s="123">
        <v>67089</v>
      </c>
      <c r="K126" s="123">
        <f t="shared" si="3"/>
        <v>20998857</v>
      </c>
      <c r="L126" s="124" t="str">
        <f t="shared" si="4"/>
        <v>OK</v>
      </c>
      <c r="M126" s="4"/>
      <c r="N126" s="4"/>
      <c r="O126" s="4"/>
      <c r="P126" s="4"/>
      <c r="Q126" s="4"/>
      <c r="R126" s="4"/>
      <c r="S126" s="4"/>
      <c r="T126" s="4"/>
      <c r="U126" s="4"/>
      <c r="V126" s="4"/>
      <c r="W126" s="4"/>
      <c r="X126" s="4"/>
      <c r="Y126" s="4"/>
      <c r="Z126" s="4"/>
    </row>
    <row r="127" spans="1:26" ht="12.75" customHeight="1" x14ac:dyDescent="0.2">
      <c r="A127" s="156">
        <v>4.74</v>
      </c>
      <c r="B127" s="172" t="s">
        <v>541</v>
      </c>
      <c r="C127" s="156" t="s">
        <v>82</v>
      </c>
      <c r="D127" s="173">
        <v>10</v>
      </c>
      <c r="E127" s="123">
        <v>175288</v>
      </c>
      <c r="F127" s="123">
        <f t="shared" si="0"/>
        <v>1752880</v>
      </c>
      <c r="G127" s="123">
        <v>174149</v>
      </c>
      <c r="H127" s="123">
        <f t="shared" si="1"/>
        <v>1741490</v>
      </c>
      <c r="I127" s="124" t="str">
        <f t="shared" si="2"/>
        <v>OK</v>
      </c>
      <c r="J127" s="123">
        <v>174324</v>
      </c>
      <c r="K127" s="123">
        <f t="shared" si="3"/>
        <v>1743240</v>
      </c>
      <c r="L127" s="124" t="str">
        <f t="shared" si="4"/>
        <v>OK</v>
      </c>
      <c r="M127" s="4"/>
      <c r="N127" s="4"/>
      <c r="O127" s="4"/>
      <c r="P127" s="4"/>
      <c r="Q127" s="4"/>
      <c r="R127" s="4"/>
      <c r="S127" s="4"/>
      <c r="T127" s="4"/>
      <c r="U127" s="4"/>
      <c r="V127" s="4"/>
      <c r="W127" s="4"/>
      <c r="X127" s="4"/>
      <c r="Y127" s="4"/>
      <c r="Z127" s="4"/>
    </row>
    <row r="128" spans="1:26" ht="12.75" customHeight="1" x14ac:dyDescent="0.2">
      <c r="A128" s="156">
        <v>4.75</v>
      </c>
      <c r="B128" s="172" t="s">
        <v>542</v>
      </c>
      <c r="C128" s="156" t="s">
        <v>82</v>
      </c>
      <c r="D128" s="173">
        <v>1</v>
      </c>
      <c r="E128" s="123">
        <v>9696851.0999999996</v>
      </c>
      <c r="F128" s="123">
        <f t="shared" si="0"/>
        <v>9696851</v>
      </c>
      <c r="G128" s="123">
        <v>9633822</v>
      </c>
      <c r="H128" s="123">
        <f t="shared" si="1"/>
        <v>9633822</v>
      </c>
      <c r="I128" s="124" t="str">
        <f t="shared" si="2"/>
        <v>OK</v>
      </c>
      <c r="J128" s="123">
        <v>9643518</v>
      </c>
      <c r="K128" s="123">
        <f t="shared" si="3"/>
        <v>9643518</v>
      </c>
      <c r="L128" s="124" t="str">
        <f t="shared" si="4"/>
        <v>OK</v>
      </c>
      <c r="M128" s="4"/>
      <c r="N128" s="4"/>
      <c r="O128" s="4"/>
      <c r="P128" s="4"/>
      <c r="Q128" s="4"/>
      <c r="R128" s="4"/>
      <c r="S128" s="4"/>
      <c r="T128" s="4"/>
      <c r="U128" s="4"/>
      <c r="V128" s="4"/>
      <c r="W128" s="4"/>
      <c r="X128" s="4"/>
      <c r="Y128" s="4"/>
      <c r="Z128" s="4"/>
    </row>
    <row r="129" spans="1:26" ht="12.75" customHeight="1" x14ac:dyDescent="0.2">
      <c r="A129" s="156"/>
      <c r="B129" s="172"/>
      <c r="C129" s="156"/>
      <c r="D129" s="173"/>
      <c r="E129" s="123"/>
      <c r="F129" s="123">
        <f t="shared" si="0"/>
        <v>0</v>
      </c>
      <c r="G129" s="123"/>
      <c r="H129" s="123">
        <f t="shared" si="1"/>
        <v>0</v>
      </c>
      <c r="I129" s="124" t="str">
        <f t="shared" si="2"/>
        <v>OK</v>
      </c>
      <c r="J129" s="123"/>
      <c r="K129" s="123">
        <f t="shared" si="3"/>
        <v>0</v>
      </c>
      <c r="L129" s="124" t="str">
        <f t="shared" si="4"/>
        <v>OK</v>
      </c>
      <c r="M129" s="4"/>
      <c r="N129" s="4"/>
      <c r="O129" s="4"/>
      <c r="P129" s="4"/>
      <c r="Q129" s="4"/>
      <c r="R129" s="4"/>
      <c r="S129" s="4"/>
      <c r="T129" s="4"/>
      <c r="U129" s="4"/>
      <c r="V129" s="4"/>
      <c r="W129" s="4"/>
      <c r="X129" s="4"/>
      <c r="Y129" s="4"/>
      <c r="Z129" s="4"/>
    </row>
    <row r="130" spans="1:26" ht="12.75" customHeight="1" x14ac:dyDescent="0.2">
      <c r="A130" s="156"/>
      <c r="B130" s="123" t="s">
        <v>543</v>
      </c>
      <c r="C130" s="156"/>
      <c r="D130" s="173"/>
      <c r="E130" s="123"/>
      <c r="F130" s="123">
        <f t="shared" si="0"/>
        <v>0</v>
      </c>
      <c r="G130" s="123"/>
      <c r="H130" s="123">
        <f t="shared" si="1"/>
        <v>0</v>
      </c>
      <c r="I130" s="124" t="str">
        <f t="shared" si="2"/>
        <v>OK</v>
      </c>
      <c r="J130" s="123"/>
      <c r="K130" s="123">
        <f t="shared" si="3"/>
        <v>0</v>
      </c>
      <c r="L130" s="124" t="str">
        <f t="shared" si="4"/>
        <v>OK</v>
      </c>
      <c r="M130" s="4"/>
      <c r="N130" s="4"/>
      <c r="O130" s="4"/>
      <c r="P130" s="4"/>
      <c r="Q130" s="4"/>
      <c r="R130" s="4"/>
      <c r="S130" s="4"/>
      <c r="T130" s="4"/>
      <c r="U130" s="4"/>
      <c r="V130" s="4"/>
      <c r="W130" s="4"/>
      <c r="X130" s="4"/>
      <c r="Y130" s="4"/>
      <c r="Z130" s="4"/>
    </row>
    <row r="131" spans="1:26" ht="12.75" customHeight="1" x14ac:dyDescent="0.2">
      <c r="A131" s="156"/>
      <c r="B131" s="172"/>
      <c r="C131" s="156"/>
      <c r="D131" s="173"/>
      <c r="E131" s="123"/>
      <c r="F131" s="123">
        <f t="shared" si="0"/>
        <v>0</v>
      </c>
      <c r="G131" s="123"/>
      <c r="H131" s="123">
        <f t="shared" si="1"/>
        <v>0</v>
      </c>
      <c r="I131" s="124" t="str">
        <f t="shared" si="2"/>
        <v>OK</v>
      </c>
      <c r="J131" s="123"/>
      <c r="K131" s="123">
        <f t="shared" si="3"/>
        <v>0</v>
      </c>
      <c r="L131" s="124" t="str">
        <f t="shared" si="4"/>
        <v>OK</v>
      </c>
      <c r="M131" s="4"/>
      <c r="N131" s="4"/>
      <c r="O131" s="4"/>
      <c r="P131" s="4"/>
      <c r="Q131" s="4"/>
      <c r="R131" s="4"/>
      <c r="S131" s="4"/>
      <c r="T131" s="4"/>
      <c r="U131" s="4"/>
      <c r="V131" s="4"/>
      <c r="W131" s="4"/>
      <c r="X131" s="4"/>
      <c r="Y131" s="4"/>
      <c r="Z131" s="4"/>
    </row>
    <row r="132" spans="1:26" ht="12.75" customHeight="1" x14ac:dyDescent="0.2">
      <c r="A132" s="156">
        <v>5</v>
      </c>
      <c r="B132" s="172" t="s">
        <v>544</v>
      </c>
      <c r="C132" s="156"/>
      <c r="D132" s="173"/>
      <c r="E132" s="123"/>
      <c r="F132" s="123">
        <f t="shared" si="0"/>
        <v>0</v>
      </c>
      <c r="G132" s="123"/>
      <c r="H132" s="123">
        <f t="shared" si="1"/>
        <v>0</v>
      </c>
      <c r="I132" s="124" t="str">
        <f t="shared" si="2"/>
        <v>OK</v>
      </c>
      <c r="J132" s="123"/>
      <c r="K132" s="123">
        <f t="shared" si="3"/>
        <v>0</v>
      </c>
      <c r="L132" s="124" t="str">
        <f t="shared" si="4"/>
        <v>OK</v>
      </c>
      <c r="M132" s="4"/>
      <c r="N132" s="4"/>
      <c r="O132" s="4"/>
      <c r="P132" s="4"/>
      <c r="Q132" s="4"/>
      <c r="R132" s="4"/>
      <c r="S132" s="4"/>
      <c r="T132" s="4"/>
      <c r="U132" s="4"/>
      <c r="V132" s="4"/>
      <c r="W132" s="4"/>
      <c r="X132" s="4"/>
      <c r="Y132" s="4"/>
      <c r="Z132" s="4"/>
    </row>
    <row r="133" spans="1:26" ht="12.75" customHeight="1" x14ac:dyDescent="0.2">
      <c r="A133" s="156">
        <v>5.0999999999999996</v>
      </c>
      <c r="B133" s="172" t="s">
        <v>545</v>
      </c>
      <c r="C133" s="156" t="s">
        <v>105</v>
      </c>
      <c r="D133" s="173">
        <v>131.21</v>
      </c>
      <c r="E133" s="123">
        <v>56009</v>
      </c>
      <c r="F133" s="123">
        <f t="shared" si="0"/>
        <v>7348941</v>
      </c>
      <c r="G133" s="123">
        <v>55645</v>
      </c>
      <c r="H133" s="123">
        <f t="shared" si="1"/>
        <v>7301180</v>
      </c>
      <c r="I133" s="124" t="str">
        <f t="shared" si="2"/>
        <v>OK</v>
      </c>
      <c r="J133" s="123">
        <v>55701</v>
      </c>
      <c r="K133" s="123">
        <f t="shared" si="3"/>
        <v>7308528</v>
      </c>
      <c r="L133" s="124" t="str">
        <f t="shared" si="4"/>
        <v>OK</v>
      </c>
      <c r="M133" s="4"/>
      <c r="N133" s="4"/>
      <c r="O133" s="4"/>
      <c r="P133" s="4"/>
      <c r="Q133" s="4"/>
      <c r="R133" s="4"/>
      <c r="S133" s="4"/>
      <c r="T133" s="4"/>
      <c r="U133" s="4"/>
      <c r="V133" s="4"/>
      <c r="W133" s="4"/>
      <c r="X133" s="4"/>
      <c r="Y133" s="4"/>
      <c r="Z133" s="4"/>
    </row>
    <row r="134" spans="1:26" ht="12.75" customHeight="1" x14ac:dyDescent="0.2">
      <c r="A134" s="156">
        <v>5.2</v>
      </c>
      <c r="B134" s="172" t="s">
        <v>546</v>
      </c>
      <c r="C134" s="156" t="s">
        <v>105</v>
      </c>
      <c r="D134" s="173">
        <v>34.6</v>
      </c>
      <c r="E134" s="123">
        <v>47316</v>
      </c>
      <c r="F134" s="123">
        <f t="shared" si="0"/>
        <v>1637134</v>
      </c>
      <c r="G134" s="123">
        <v>47008</v>
      </c>
      <c r="H134" s="123">
        <f t="shared" si="1"/>
        <v>1626477</v>
      </c>
      <c r="I134" s="124" t="str">
        <f t="shared" si="2"/>
        <v>OK</v>
      </c>
      <c r="J134" s="123">
        <v>47056</v>
      </c>
      <c r="K134" s="123">
        <f t="shared" si="3"/>
        <v>1628138</v>
      </c>
      <c r="L134" s="124" t="str">
        <f t="shared" si="4"/>
        <v>OK</v>
      </c>
      <c r="M134" s="4"/>
      <c r="N134" s="4"/>
      <c r="O134" s="4"/>
      <c r="P134" s="4"/>
      <c r="Q134" s="4"/>
      <c r="R134" s="4"/>
      <c r="S134" s="4"/>
      <c r="T134" s="4"/>
      <c r="U134" s="4"/>
      <c r="V134" s="4"/>
      <c r="W134" s="4"/>
      <c r="X134" s="4"/>
      <c r="Y134" s="4"/>
      <c r="Z134" s="4"/>
    </row>
    <row r="135" spans="1:26" ht="12.75" customHeight="1" x14ac:dyDescent="0.2">
      <c r="A135" s="156">
        <v>5.3</v>
      </c>
      <c r="B135" s="172" t="s">
        <v>547</v>
      </c>
      <c r="C135" s="156" t="s">
        <v>105</v>
      </c>
      <c r="D135" s="173">
        <v>40.549999999999997</v>
      </c>
      <c r="E135" s="123">
        <v>42895</v>
      </c>
      <c r="F135" s="123">
        <f t="shared" si="0"/>
        <v>1739392</v>
      </c>
      <c r="G135" s="123">
        <v>42616</v>
      </c>
      <c r="H135" s="123">
        <f t="shared" si="1"/>
        <v>1728079</v>
      </c>
      <c r="I135" s="124" t="str">
        <f t="shared" si="2"/>
        <v>OK</v>
      </c>
      <c r="J135" s="123">
        <v>42659</v>
      </c>
      <c r="K135" s="123">
        <f t="shared" si="3"/>
        <v>1729822</v>
      </c>
      <c r="L135" s="124" t="str">
        <f t="shared" si="4"/>
        <v>OK</v>
      </c>
      <c r="M135" s="4"/>
      <c r="N135" s="4"/>
      <c r="O135" s="4"/>
      <c r="P135" s="4"/>
      <c r="Q135" s="4"/>
      <c r="R135" s="4"/>
      <c r="S135" s="4"/>
      <c r="T135" s="4"/>
      <c r="U135" s="4"/>
      <c r="V135" s="4"/>
      <c r="W135" s="4"/>
      <c r="X135" s="4"/>
      <c r="Y135" s="4"/>
      <c r="Z135" s="4"/>
    </row>
    <row r="136" spans="1:26" ht="12.75" customHeight="1" x14ac:dyDescent="0.2">
      <c r="A136" s="156">
        <v>5.4</v>
      </c>
      <c r="B136" s="172" t="s">
        <v>548</v>
      </c>
      <c r="C136" s="156" t="s">
        <v>105</v>
      </c>
      <c r="D136" s="173">
        <v>118.65</v>
      </c>
      <c r="E136" s="123">
        <v>34628</v>
      </c>
      <c r="F136" s="123">
        <f t="shared" si="0"/>
        <v>4108612</v>
      </c>
      <c r="G136" s="123">
        <v>34403</v>
      </c>
      <c r="H136" s="123">
        <f t="shared" si="1"/>
        <v>4081916</v>
      </c>
      <c r="I136" s="124" t="str">
        <f t="shared" si="2"/>
        <v>OK</v>
      </c>
      <c r="J136" s="123">
        <v>34438</v>
      </c>
      <c r="K136" s="123">
        <f t="shared" si="3"/>
        <v>4086069</v>
      </c>
      <c r="L136" s="124" t="str">
        <f t="shared" si="4"/>
        <v>OK</v>
      </c>
      <c r="M136" s="4"/>
      <c r="N136" s="4"/>
      <c r="O136" s="4"/>
      <c r="P136" s="4"/>
      <c r="Q136" s="4"/>
      <c r="R136" s="4"/>
      <c r="S136" s="4"/>
      <c r="T136" s="4"/>
      <c r="U136" s="4"/>
      <c r="V136" s="4"/>
      <c r="W136" s="4"/>
      <c r="X136" s="4"/>
      <c r="Y136" s="4"/>
      <c r="Z136" s="4"/>
    </row>
    <row r="137" spans="1:26" ht="12.75" customHeight="1" x14ac:dyDescent="0.2">
      <c r="A137" s="156">
        <v>5.5</v>
      </c>
      <c r="B137" s="172" t="s">
        <v>549</v>
      </c>
      <c r="C137" s="156" t="s">
        <v>105</v>
      </c>
      <c r="D137" s="173">
        <v>40.5</v>
      </c>
      <c r="E137" s="123">
        <v>29059</v>
      </c>
      <c r="F137" s="123">
        <f t="shared" si="0"/>
        <v>1176890</v>
      </c>
      <c r="G137" s="123">
        <v>28870</v>
      </c>
      <c r="H137" s="123">
        <f t="shared" si="1"/>
        <v>1169235</v>
      </c>
      <c r="I137" s="124" t="str">
        <f t="shared" si="2"/>
        <v>OK</v>
      </c>
      <c r="J137" s="123">
        <v>28899</v>
      </c>
      <c r="K137" s="123">
        <f t="shared" si="3"/>
        <v>1170410</v>
      </c>
      <c r="L137" s="124" t="str">
        <f t="shared" si="4"/>
        <v>OK</v>
      </c>
      <c r="M137" s="4"/>
      <c r="N137" s="4"/>
      <c r="O137" s="4"/>
      <c r="P137" s="4"/>
      <c r="Q137" s="4"/>
      <c r="R137" s="4"/>
      <c r="S137" s="4"/>
      <c r="T137" s="4"/>
      <c r="U137" s="4"/>
      <c r="V137" s="4"/>
      <c r="W137" s="4"/>
      <c r="X137" s="4"/>
      <c r="Y137" s="4"/>
      <c r="Z137" s="4"/>
    </row>
    <row r="138" spans="1:26" ht="12.75" customHeight="1" x14ac:dyDescent="0.2">
      <c r="A138" s="156">
        <v>5.6</v>
      </c>
      <c r="B138" s="172" t="s">
        <v>550</v>
      </c>
      <c r="C138" s="156" t="s">
        <v>82</v>
      </c>
      <c r="D138" s="173">
        <v>81</v>
      </c>
      <c r="E138" s="123">
        <v>25099</v>
      </c>
      <c r="F138" s="123">
        <f t="shared" si="0"/>
        <v>2033019</v>
      </c>
      <c r="G138" s="123">
        <v>24936</v>
      </c>
      <c r="H138" s="123">
        <f t="shared" si="1"/>
        <v>2019816</v>
      </c>
      <c r="I138" s="124" t="str">
        <f t="shared" si="2"/>
        <v>OK</v>
      </c>
      <c r="J138" s="123">
        <v>24961</v>
      </c>
      <c r="K138" s="123">
        <f t="shared" si="3"/>
        <v>2021841</v>
      </c>
      <c r="L138" s="124" t="str">
        <f t="shared" si="4"/>
        <v>OK</v>
      </c>
      <c r="M138" s="4"/>
      <c r="N138" s="4"/>
      <c r="O138" s="4"/>
      <c r="P138" s="4"/>
      <c r="Q138" s="4"/>
      <c r="R138" s="4"/>
      <c r="S138" s="4"/>
      <c r="T138" s="4"/>
      <c r="U138" s="4"/>
      <c r="V138" s="4"/>
      <c r="W138" s="4"/>
      <c r="X138" s="4"/>
      <c r="Y138" s="4"/>
      <c r="Z138" s="4"/>
    </row>
    <row r="139" spans="1:26" ht="12.75" customHeight="1" x14ac:dyDescent="0.2">
      <c r="A139" s="156">
        <v>5.7</v>
      </c>
      <c r="B139" s="172" t="s">
        <v>551</v>
      </c>
      <c r="C139" s="156" t="s">
        <v>82</v>
      </c>
      <c r="D139" s="173">
        <v>9</v>
      </c>
      <c r="E139" s="123">
        <v>74705</v>
      </c>
      <c r="F139" s="123">
        <f t="shared" si="0"/>
        <v>672345</v>
      </c>
      <c r="G139" s="123">
        <v>74219</v>
      </c>
      <c r="H139" s="123">
        <f t="shared" si="1"/>
        <v>667971</v>
      </c>
      <c r="I139" s="124" t="str">
        <f t="shared" si="2"/>
        <v>OK</v>
      </c>
      <c r="J139" s="123">
        <v>74294</v>
      </c>
      <c r="K139" s="123">
        <f t="shared" si="3"/>
        <v>668646</v>
      </c>
      <c r="L139" s="124" t="str">
        <f t="shared" si="4"/>
        <v>OK</v>
      </c>
      <c r="M139" s="4"/>
      <c r="N139" s="4"/>
      <c r="O139" s="4"/>
      <c r="P139" s="4"/>
      <c r="Q139" s="4"/>
      <c r="R139" s="4"/>
      <c r="S139" s="4"/>
      <c r="T139" s="4"/>
      <c r="U139" s="4"/>
      <c r="V139" s="4"/>
      <c r="W139" s="4"/>
      <c r="X139" s="4"/>
      <c r="Y139" s="4"/>
      <c r="Z139" s="4"/>
    </row>
    <row r="140" spans="1:26" ht="12.75" customHeight="1" x14ac:dyDescent="0.2">
      <c r="A140" s="156">
        <v>5.8</v>
      </c>
      <c r="B140" s="172" t="s">
        <v>552</v>
      </c>
      <c r="C140" s="156" t="s">
        <v>82</v>
      </c>
      <c r="D140" s="173">
        <v>4</v>
      </c>
      <c r="E140" s="123">
        <v>49318</v>
      </c>
      <c r="F140" s="123">
        <f t="shared" si="0"/>
        <v>197272</v>
      </c>
      <c r="G140" s="123">
        <v>48997</v>
      </c>
      <c r="H140" s="123">
        <f t="shared" si="1"/>
        <v>195988</v>
      </c>
      <c r="I140" s="124" t="str">
        <f t="shared" si="2"/>
        <v>OK</v>
      </c>
      <c r="J140" s="123">
        <v>49047</v>
      </c>
      <c r="K140" s="123">
        <f t="shared" si="3"/>
        <v>196188</v>
      </c>
      <c r="L140" s="124" t="str">
        <f t="shared" si="4"/>
        <v>OK</v>
      </c>
      <c r="M140" s="4"/>
      <c r="N140" s="4"/>
      <c r="O140" s="4"/>
      <c r="P140" s="4"/>
      <c r="Q140" s="4"/>
      <c r="R140" s="4"/>
      <c r="S140" s="4"/>
      <c r="T140" s="4"/>
      <c r="U140" s="4"/>
      <c r="V140" s="4"/>
      <c r="W140" s="4"/>
      <c r="X140" s="4"/>
      <c r="Y140" s="4"/>
      <c r="Z140" s="4"/>
    </row>
    <row r="141" spans="1:26" ht="12.75" customHeight="1" x14ac:dyDescent="0.2">
      <c r="A141" s="156">
        <v>5.9</v>
      </c>
      <c r="B141" s="172" t="s">
        <v>553</v>
      </c>
      <c r="C141" s="156" t="s">
        <v>82</v>
      </c>
      <c r="D141" s="173">
        <v>3</v>
      </c>
      <c r="E141" s="123">
        <v>30767</v>
      </c>
      <c r="F141" s="123">
        <f t="shared" si="0"/>
        <v>92301</v>
      </c>
      <c r="G141" s="123">
        <v>30567</v>
      </c>
      <c r="H141" s="123">
        <f t="shared" si="1"/>
        <v>91701</v>
      </c>
      <c r="I141" s="124" t="str">
        <f t="shared" si="2"/>
        <v>OK</v>
      </c>
      <c r="J141" s="123">
        <v>30598</v>
      </c>
      <c r="K141" s="123">
        <f t="shared" si="3"/>
        <v>91794</v>
      </c>
      <c r="L141" s="124" t="str">
        <f t="shared" si="4"/>
        <v>OK</v>
      </c>
      <c r="M141" s="4"/>
      <c r="N141" s="4"/>
      <c r="O141" s="4"/>
      <c r="P141" s="4"/>
      <c r="Q141" s="4"/>
      <c r="R141" s="4"/>
      <c r="S141" s="4"/>
      <c r="T141" s="4"/>
      <c r="U141" s="4"/>
      <c r="V141" s="4"/>
      <c r="W141" s="4"/>
      <c r="X141" s="4"/>
      <c r="Y141" s="4"/>
      <c r="Z141" s="4"/>
    </row>
    <row r="142" spans="1:26" ht="12.75" customHeight="1" x14ac:dyDescent="0.2">
      <c r="A142" s="156">
        <v>5.0999999999999996</v>
      </c>
      <c r="B142" s="172" t="s">
        <v>554</v>
      </c>
      <c r="C142" s="156" t="s">
        <v>82</v>
      </c>
      <c r="D142" s="173">
        <v>12</v>
      </c>
      <c r="E142" s="123">
        <v>89616.8</v>
      </c>
      <c r="F142" s="123">
        <f t="shared" si="0"/>
        <v>1075402</v>
      </c>
      <c r="G142" s="123">
        <v>89034</v>
      </c>
      <c r="H142" s="123">
        <f t="shared" si="1"/>
        <v>1068408</v>
      </c>
      <c r="I142" s="124" t="str">
        <f t="shared" si="2"/>
        <v>OK</v>
      </c>
      <c r="J142" s="123">
        <v>89124</v>
      </c>
      <c r="K142" s="123">
        <f t="shared" si="3"/>
        <v>1069488</v>
      </c>
      <c r="L142" s="124" t="str">
        <f t="shared" si="4"/>
        <v>OK</v>
      </c>
      <c r="M142" s="4"/>
      <c r="N142" s="4"/>
      <c r="O142" s="4"/>
      <c r="P142" s="4"/>
      <c r="Q142" s="4"/>
      <c r="R142" s="4"/>
      <c r="S142" s="4"/>
      <c r="T142" s="4"/>
      <c r="U142" s="4"/>
      <c r="V142" s="4"/>
      <c r="W142" s="4"/>
      <c r="X142" s="4"/>
      <c r="Y142" s="4"/>
      <c r="Z142" s="4"/>
    </row>
    <row r="143" spans="1:26" ht="12.75" customHeight="1" x14ac:dyDescent="0.2">
      <c r="A143" s="156">
        <v>5.1100000000000003</v>
      </c>
      <c r="B143" s="172" t="s">
        <v>555</v>
      </c>
      <c r="C143" s="156" t="s">
        <v>82</v>
      </c>
      <c r="D143" s="173">
        <v>6</v>
      </c>
      <c r="E143" s="123">
        <v>47593</v>
      </c>
      <c r="F143" s="123">
        <f t="shared" si="0"/>
        <v>285558</v>
      </c>
      <c r="G143" s="123">
        <v>47284</v>
      </c>
      <c r="H143" s="123">
        <f t="shared" si="1"/>
        <v>283704</v>
      </c>
      <c r="I143" s="124" t="str">
        <f t="shared" si="2"/>
        <v>OK</v>
      </c>
      <c r="J143" s="123">
        <v>47331</v>
      </c>
      <c r="K143" s="123">
        <f t="shared" si="3"/>
        <v>283986</v>
      </c>
      <c r="L143" s="124" t="str">
        <f t="shared" si="4"/>
        <v>OK</v>
      </c>
      <c r="M143" s="4"/>
      <c r="N143" s="4"/>
      <c r="O143" s="4"/>
      <c r="P143" s="4"/>
      <c r="Q143" s="4"/>
      <c r="R143" s="4"/>
      <c r="S143" s="4"/>
      <c r="T143" s="4"/>
      <c r="U143" s="4"/>
      <c r="V143" s="4"/>
      <c r="W143" s="4"/>
      <c r="X143" s="4"/>
      <c r="Y143" s="4"/>
      <c r="Z143" s="4"/>
    </row>
    <row r="144" spans="1:26" ht="12.75" customHeight="1" x14ac:dyDescent="0.2">
      <c r="A144" s="156">
        <v>5.12</v>
      </c>
      <c r="B144" s="172" t="s">
        <v>556</v>
      </c>
      <c r="C144" s="156" t="s">
        <v>82</v>
      </c>
      <c r="D144" s="173">
        <v>30</v>
      </c>
      <c r="E144" s="123">
        <v>39913</v>
      </c>
      <c r="F144" s="123">
        <f t="shared" si="0"/>
        <v>1197390</v>
      </c>
      <c r="G144" s="123">
        <v>39654</v>
      </c>
      <c r="H144" s="123">
        <f t="shared" si="1"/>
        <v>1189620</v>
      </c>
      <c r="I144" s="124" t="str">
        <f t="shared" si="2"/>
        <v>OK</v>
      </c>
      <c r="J144" s="123">
        <v>39693</v>
      </c>
      <c r="K144" s="123">
        <f t="shared" si="3"/>
        <v>1190790</v>
      </c>
      <c r="L144" s="124" t="str">
        <f t="shared" si="4"/>
        <v>OK</v>
      </c>
      <c r="M144" s="4"/>
      <c r="N144" s="4"/>
      <c r="O144" s="4"/>
      <c r="P144" s="4"/>
      <c r="Q144" s="4"/>
      <c r="R144" s="4"/>
      <c r="S144" s="4"/>
      <c r="T144" s="4"/>
      <c r="U144" s="4"/>
      <c r="V144" s="4"/>
      <c r="W144" s="4"/>
      <c r="X144" s="4"/>
      <c r="Y144" s="4"/>
      <c r="Z144" s="4"/>
    </row>
    <row r="145" spans="1:26" ht="12.75" customHeight="1" x14ac:dyDescent="0.2">
      <c r="A145" s="156">
        <v>5.13</v>
      </c>
      <c r="B145" s="172" t="s">
        <v>557</v>
      </c>
      <c r="C145" s="156" t="s">
        <v>82</v>
      </c>
      <c r="D145" s="173">
        <v>18</v>
      </c>
      <c r="E145" s="123">
        <v>28861</v>
      </c>
      <c r="F145" s="123">
        <f t="shared" si="0"/>
        <v>519498</v>
      </c>
      <c r="G145" s="123">
        <v>28673</v>
      </c>
      <c r="H145" s="123">
        <f t="shared" si="1"/>
        <v>516114</v>
      </c>
      <c r="I145" s="124" t="str">
        <f t="shared" si="2"/>
        <v>OK</v>
      </c>
      <c r="J145" s="123">
        <v>28702</v>
      </c>
      <c r="K145" s="123">
        <f t="shared" si="3"/>
        <v>516636</v>
      </c>
      <c r="L145" s="124" t="str">
        <f t="shared" si="4"/>
        <v>OK</v>
      </c>
      <c r="M145" s="4"/>
      <c r="N145" s="4"/>
      <c r="O145" s="4"/>
      <c r="P145" s="4"/>
      <c r="Q145" s="4"/>
      <c r="R145" s="4"/>
      <c r="S145" s="4"/>
      <c r="T145" s="4"/>
      <c r="U145" s="4"/>
      <c r="V145" s="4"/>
      <c r="W145" s="4"/>
      <c r="X145" s="4"/>
      <c r="Y145" s="4"/>
      <c r="Z145" s="4"/>
    </row>
    <row r="146" spans="1:26" ht="12.75" customHeight="1" x14ac:dyDescent="0.2">
      <c r="A146" s="156">
        <v>5.14</v>
      </c>
      <c r="B146" s="172" t="s">
        <v>558</v>
      </c>
      <c r="C146" s="156" t="s">
        <v>82</v>
      </c>
      <c r="D146" s="173">
        <v>9</v>
      </c>
      <c r="E146" s="123">
        <v>28796</v>
      </c>
      <c r="F146" s="123">
        <f t="shared" si="0"/>
        <v>259164</v>
      </c>
      <c r="G146" s="123">
        <v>28609</v>
      </c>
      <c r="H146" s="123">
        <f t="shared" si="1"/>
        <v>257481</v>
      </c>
      <c r="I146" s="124" t="str">
        <f t="shared" si="2"/>
        <v>OK</v>
      </c>
      <c r="J146" s="123">
        <v>28638</v>
      </c>
      <c r="K146" s="123">
        <f t="shared" si="3"/>
        <v>257742</v>
      </c>
      <c r="L146" s="124" t="str">
        <f t="shared" si="4"/>
        <v>OK</v>
      </c>
      <c r="M146" s="4"/>
      <c r="N146" s="4"/>
      <c r="O146" s="4"/>
      <c r="P146" s="4"/>
      <c r="Q146" s="4"/>
      <c r="R146" s="4"/>
      <c r="S146" s="4"/>
      <c r="T146" s="4"/>
      <c r="U146" s="4"/>
      <c r="V146" s="4"/>
      <c r="W146" s="4"/>
      <c r="X146" s="4"/>
      <c r="Y146" s="4"/>
      <c r="Z146" s="4"/>
    </row>
    <row r="147" spans="1:26" ht="12.75" customHeight="1" x14ac:dyDescent="0.2">
      <c r="A147" s="156">
        <v>5.15</v>
      </c>
      <c r="B147" s="172" t="s">
        <v>559</v>
      </c>
      <c r="C147" s="156" t="s">
        <v>82</v>
      </c>
      <c r="D147" s="173">
        <v>2</v>
      </c>
      <c r="E147" s="123">
        <v>50148</v>
      </c>
      <c r="F147" s="123">
        <f t="shared" si="0"/>
        <v>100296</v>
      </c>
      <c r="G147" s="123">
        <v>49822</v>
      </c>
      <c r="H147" s="123">
        <f t="shared" si="1"/>
        <v>99644</v>
      </c>
      <c r="I147" s="124" t="str">
        <f t="shared" si="2"/>
        <v>OK</v>
      </c>
      <c r="J147" s="123">
        <v>49872</v>
      </c>
      <c r="K147" s="123">
        <f t="shared" si="3"/>
        <v>99744</v>
      </c>
      <c r="L147" s="124" t="str">
        <f t="shared" si="4"/>
        <v>OK</v>
      </c>
      <c r="M147" s="4"/>
      <c r="N147" s="4"/>
      <c r="O147" s="4"/>
      <c r="P147" s="4"/>
      <c r="Q147" s="4"/>
      <c r="R147" s="4"/>
      <c r="S147" s="4"/>
      <c r="T147" s="4"/>
      <c r="U147" s="4"/>
      <c r="V147" s="4"/>
      <c r="W147" s="4"/>
      <c r="X147" s="4"/>
      <c r="Y147" s="4"/>
      <c r="Z147" s="4"/>
    </row>
    <row r="148" spans="1:26" ht="12.75" customHeight="1" x14ac:dyDescent="0.2">
      <c r="A148" s="156">
        <v>5.16</v>
      </c>
      <c r="B148" s="172" t="s">
        <v>560</v>
      </c>
      <c r="C148" s="156" t="s">
        <v>82</v>
      </c>
      <c r="D148" s="173">
        <v>9</v>
      </c>
      <c r="E148" s="123">
        <v>33484</v>
      </c>
      <c r="F148" s="123">
        <f t="shared" si="0"/>
        <v>301356</v>
      </c>
      <c r="G148" s="123">
        <v>33266</v>
      </c>
      <c r="H148" s="123">
        <f t="shared" si="1"/>
        <v>299394</v>
      </c>
      <c r="I148" s="124" t="str">
        <f t="shared" si="2"/>
        <v>OK</v>
      </c>
      <c r="J148" s="123">
        <v>33300</v>
      </c>
      <c r="K148" s="123">
        <f t="shared" si="3"/>
        <v>299700</v>
      </c>
      <c r="L148" s="124" t="str">
        <f t="shared" si="4"/>
        <v>OK</v>
      </c>
      <c r="M148" s="4"/>
      <c r="N148" s="4"/>
      <c r="O148" s="4"/>
      <c r="P148" s="4"/>
      <c r="Q148" s="4"/>
      <c r="R148" s="4"/>
      <c r="S148" s="4"/>
      <c r="T148" s="4"/>
      <c r="U148" s="4"/>
      <c r="V148" s="4"/>
      <c r="W148" s="4"/>
      <c r="X148" s="4"/>
      <c r="Y148" s="4"/>
      <c r="Z148" s="4"/>
    </row>
    <row r="149" spans="1:26" ht="12.75" customHeight="1" x14ac:dyDescent="0.2">
      <c r="A149" s="156">
        <v>5.17</v>
      </c>
      <c r="B149" s="172" t="s">
        <v>561</v>
      </c>
      <c r="C149" s="156" t="s">
        <v>82</v>
      </c>
      <c r="D149" s="173">
        <v>9</v>
      </c>
      <c r="E149" s="123">
        <v>28304</v>
      </c>
      <c r="F149" s="123">
        <f t="shared" si="0"/>
        <v>254736</v>
      </c>
      <c r="G149" s="123">
        <v>28120</v>
      </c>
      <c r="H149" s="123">
        <f t="shared" si="1"/>
        <v>253080</v>
      </c>
      <c r="I149" s="124" t="str">
        <f t="shared" si="2"/>
        <v>OK</v>
      </c>
      <c r="J149" s="123">
        <v>28148</v>
      </c>
      <c r="K149" s="123">
        <f t="shared" si="3"/>
        <v>253332</v>
      </c>
      <c r="L149" s="124" t="str">
        <f t="shared" si="4"/>
        <v>OK</v>
      </c>
      <c r="M149" s="4"/>
      <c r="N149" s="4"/>
      <c r="O149" s="4"/>
      <c r="P149" s="4"/>
      <c r="Q149" s="4"/>
      <c r="R149" s="4"/>
      <c r="S149" s="4"/>
      <c r="T149" s="4"/>
      <c r="U149" s="4"/>
      <c r="V149" s="4"/>
      <c r="W149" s="4"/>
      <c r="X149" s="4"/>
      <c r="Y149" s="4"/>
      <c r="Z149" s="4"/>
    </row>
    <row r="150" spans="1:26" ht="12.75" customHeight="1" x14ac:dyDescent="0.2">
      <c r="A150" s="156">
        <v>5.1800000000000104</v>
      </c>
      <c r="B150" s="172" t="s">
        <v>562</v>
      </c>
      <c r="C150" s="156" t="s">
        <v>82</v>
      </c>
      <c r="D150" s="173">
        <v>30</v>
      </c>
      <c r="E150" s="123">
        <v>22677</v>
      </c>
      <c r="F150" s="123">
        <f t="shared" si="0"/>
        <v>680310</v>
      </c>
      <c r="G150" s="123">
        <v>22530</v>
      </c>
      <c r="H150" s="123">
        <f t="shared" si="1"/>
        <v>675900</v>
      </c>
      <c r="I150" s="124" t="str">
        <f t="shared" si="2"/>
        <v>OK</v>
      </c>
      <c r="J150" s="123">
        <v>22552</v>
      </c>
      <c r="K150" s="123">
        <f t="shared" si="3"/>
        <v>676560</v>
      </c>
      <c r="L150" s="124" t="str">
        <f t="shared" si="4"/>
        <v>OK</v>
      </c>
      <c r="M150" s="4"/>
      <c r="N150" s="4"/>
      <c r="O150" s="4"/>
      <c r="P150" s="4"/>
      <c r="Q150" s="4"/>
      <c r="R150" s="4"/>
      <c r="S150" s="4"/>
      <c r="T150" s="4"/>
      <c r="U150" s="4"/>
      <c r="V150" s="4"/>
      <c r="W150" s="4"/>
      <c r="X150" s="4"/>
      <c r="Y150" s="4"/>
      <c r="Z150" s="4"/>
    </row>
    <row r="151" spans="1:26" ht="12.75" customHeight="1" x14ac:dyDescent="0.2">
      <c r="A151" s="156">
        <v>5.1900000000000102</v>
      </c>
      <c r="B151" s="172" t="s">
        <v>563</v>
      </c>
      <c r="C151" s="156" t="s">
        <v>82</v>
      </c>
      <c r="D151" s="173">
        <v>9</v>
      </c>
      <c r="E151" s="123">
        <v>18944</v>
      </c>
      <c r="F151" s="123">
        <f t="shared" si="0"/>
        <v>170496</v>
      </c>
      <c r="G151" s="123">
        <v>18821</v>
      </c>
      <c r="H151" s="123">
        <f t="shared" si="1"/>
        <v>169389</v>
      </c>
      <c r="I151" s="124" t="str">
        <f t="shared" si="2"/>
        <v>OK</v>
      </c>
      <c r="J151" s="123">
        <v>18840</v>
      </c>
      <c r="K151" s="123">
        <f t="shared" si="3"/>
        <v>169560</v>
      </c>
      <c r="L151" s="124" t="str">
        <f t="shared" si="4"/>
        <v>OK</v>
      </c>
      <c r="M151" s="4"/>
      <c r="N151" s="4"/>
      <c r="O151" s="4"/>
      <c r="P151" s="4"/>
      <c r="Q151" s="4"/>
      <c r="R151" s="4"/>
      <c r="S151" s="4"/>
      <c r="T151" s="4"/>
      <c r="U151" s="4"/>
      <c r="V151" s="4"/>
      <c r="W151" s="4"/>
      <c r="X151" s="4"/>
      <c r="Y151" s="4"/>
      <c r="Z151" s="4"/>
    </row>
    <row r="152" spans="1:26" ht="12.75" customHeight="1" x14ac:dyDescent="0.2">
      <c r="A152" s="156">
        <v>5.2000000000000099</v>
      </c>
      <c r="B152" s="172" t="s">
        <v>564</v>
      </c>
      <c r="C152" s="156" t="s">
        <v>82</v>
      </c>
      <c r="D152" s="173">
        <v>18</v>
      </c>
      <c r="E152" s="123">
        <v>18944</v>
      </c>
      <c r="F152" s="123">
        <f t="shared" si="0"/>
        <v>340992</v>
      </c>
      <c r="G152" s="123">
        <v>18821</v>
      </c>
      <c r="H152" s="123">
        <f t="shared" si="1"/>
        <v>338778</v>
      </c>
      <c r="I152" s="124" t="str">
        <f t="shared" si="2"/>
        <v>OK</v>
      </c>
      <c r="J152" s="123">
        <v>18840</v>
      </c>
      <c r="K152" s="123">
        <f t="shared" si="3"/>
        <v>339120</v>
      </c>
      <c r="L152" s="124" t="str">
        <f t="shared" si="4"/>
        <v>OK</v>
      </c>
      <c r="M152" s="4"/>
      <c r="N152" s="4"/>
      <c r="O152" s="4"/>
      <c r="P152" s="4"/>
      <c r="Q152" s="4"/>
      <c r="R152" s="4"/>
      <c r="S152" s="4"/>
      <c r="T152" s="4"/>
      <c r="U152" s="4"/>
      <c r="V152" s="4"/>
      <c r="W152" s="4"/>
      <c r="X152" s="4"/>
      <c r="Y152" s="4"/>
      <c r="Z152" s="4"/>
    </row>
    <row r="153" spans="1:26" ht="12.75" customHeight="1" x14ac:dyDescent="0.2">
      <c r="A153" s="156">
        <v>5.2100000000000097</v>
      </c>
      <c r="B153" s="172" t="s">
        <v>565</v>
      </c>
      <c r="C153" s="156" t="s">
        <v>82</v>
      </c>
      <c r="D153" s="173">
        <v>12</v>
      </c>
      <c r="E153" s="123">
        <v>14290</v>
      </c>
      <c r="F153" s="123">
        <f t="shared" si="0"/>
        <v>171480</v>
      </c>
      <c r="G153" s="123">
        <v>14197</v>
      </c>
      <c r="H153" s="123">
        <f t="shared" si="1"/>
        <v>170364</v>
      </c>
      <c r="I153" s="124" t="str">
        <f t="shared" si="2"/>
        <v>OK</v>
      </c>
      <c r="J153" s="123">
        <v>14211</v>
      </c>
      <c r="K153" s="123">
        <f t="shared" si="3"/>
        <v>170532</v>
      </c>
      <c r="L153" s="124" t="str">
        <f t="shared" si="4"/>
        <v>OK</v>
      </c>
      <c r="M153" s="4"/>
      <c r="N153" s="4"/>
      <c r="O153" s="4"/>
      <c r="P153" s="4"/>
      <c r="Q153" s="4"/>
      <c r="R153" s="4"/>
      <c r="S153" s="4"/>
      <c r="T153" s="4"/>
      <c r="U153" s="4"/>
      <c r="V153" s="4"/>
      <c r="W153" s="4"/>
      <c r="X153" s="4"/>
      <c r="Y153" s="4"/>
      <c r="Z153" s="4"/>
    </row>
    <row r="154" spans="1:26" ht="12.75" customHeight="1" x14ac:dyDescent="0.2">
      <c r="A154" s="156">
        <v>5.2200000000000104</v>
      </c>
      <c r="B154" s="172" t="s">
        <v>566</v>
      </c>
      <c r="C154" s="156" t="s">
        <v>82</v>
      </c>
      <c r="D154" s="173">
        <v>6</v>
      </c>
      <c r="E154" s="123">
        <v>1765650</v>
      </c>
      <c r="F154" s="123">
        <f t="shared" si="0"/>
        <v>10593900</v>
      </c>
      <c r="G154" s="123">
        <v>1754173</v>
      </c>
      <c r="H154" s="123">
        <f t="shared" si="1"/>
        <v>10525038</v>
      </c>
      <c r="I154" s="124" t="str">
        <f t="shared" si="2"/>
        <v>OK</v>
      </c>
      <c r="J154" s="123">
        <v>1755939</v>
      </c>
      <c r="K154" s="123">
        <f t="shared" si="3"/>
        <v>10535634</v>
      </c>
      <c r="L154" s="124" t="str">
        <f t="shared" si="4"/>
        <v>OK</v>
      </c>
      <c r="M154" s="4"/>
      <c r="N154" s="4"/>
      <c r="O154" s="4"/>
      <c r="P154" s="4"/>
      <c r="Q154" s="4"/>
      <c r="R154" s="4"/>
      <c r="S154" s="4"/>
      <c r="T154" s="4"/>
      <c r="U154" s="4"/>
      <c r="V154" s="4"/>
      <c r="W154" s="4"/>
      <c r="X154" s="4"/>
      <c r="Y154" s="4"/>
      <c r="Z154" s="4"/>
    </row>
    <row r="155" spans="1:26" ht="12.75" customHeight="1" x14ac:dyDescent="0.2">
      <c r="A155" s="156">
        <v>5.2300000000000102</v>
      </c>
      <c r="B155" s="172" t="s">
        <v>567</v>
      </c>
      <c r="C155" s="156" t="s">
        <v>82</v>
      </c>
      <c r="D155" s="173">
        <v>4</v>
      </c>
      <c r="E155" s="123">
        <v>105065</v>
      </c>
      <c r="F155" s="123">
        <f t="shared" si="0"/>
        <v>420260</v>
      </c>
      <c r="G155" s="123">
        <v>104382</v>
      </c>
      <c r="H155" s="123">
        <f t="shared" si="1"/>
        <v>417528</v>
      </c>
      <c r="I155" s="124" t="str">
        <f t="shared" si="2"/>
        <v>OK</v>
      </c>
      <c r="J155" s="123">
        <v>104487</v>
      </c>
      <c r="K155" s="123">
        <f t="shared" si="3"/>
        <v>417948</v>
      </c>
      <c r="L155" s="124" t="str">
        <f t="shared" si="4"/>
        <v>OK</v>
      </c>
      <c r="M155" s="4"/>
      <c r="N155" s="4"/>
      <c r="O155" s="4"/>
      <c r="P155" s="4"/>
      <c r="Q155" s="4"/>
      <c r="R155" s="4"/>
      <c r="S155" s="4"/>
      <c r="T155" s="4"/>
      <c r="U155" s="4"/>
      <c r="V155" s="4"/>
      <c r="W155" s="4"/>
      <c r="X155" s="4"/>
      <c r="Y155" s="4"/>
      <c r="Z155" s="4"/>
    </row>
    <row r="156" spans="1:26" ht="12.75" customHeight="1" x14ac:dyDescent="0.2">
      <c r="A156" s="156">
        <v>5.24000000000001</v>
      </c>
      <c r="B156" s="172" t="s">
        <v>568</v>
      </c>
      <c r="C156" s="156" t="s">
        <v>82</v>
      </c>
      <c r="D156" s="173">
        <v>69</v>
      </c>
      <c r="E156" s="123">
        <v>170823</v>
      </c>
      <c r="F156" s="123">
        <f t="shared" si="0"/>
        <v>11786787</v>
      </c>
      <c r="G156" s="123">
        <v>169713</v>
      </c>
      <c r="H156" s="123">
        <f t="shared" si="1"/>
        <v>11710197</v>
      </c>
      <c r="I156" s="124" t="str">
        <f t="shared" si="2"/>
        <v>OK</v>
      </c>
      <c r="J156" s="123">
        <v>169883</v>
      </c>
      <c r="K156" s="123">
        <f t="shared" si="3"/>
        <v>11721927</v>
      </c>
      <c r="L156" s="124" t="str">
        <f t="shared" si="4"/>
        <v>OK</v>
      </c>
      <c r="M156" s="4"/>
      <c r="N156" s="4"/>
      <c r="O156" s="4"/>
      <c r="P156" s="4"/>
      <c r="Q156" s="4"/>
      <c r="R156" s="4"/>
      <c r="S156" s="4"/>
      <c r="T156" s="4"/>
      <c r="U156" s="4"/>
      <c r="V156" s="4"/>
      <c r="W156" s="4"/>
      <c r="X156" s="4"/>
      <c r="Y156" s="4"/>
      <c r="Z156" s="4"/>
    </row>
    <row r="157" spans="1:26" ht="12.75" customHeight="1" x14ac:dyDescent="0.2">
      <c r="A157" s="156">
        <v>5.2500000000000098</v>
      </c>
      <c r="B157" s="172" t="s">
        <v>569</v>
      </c>
      <c r="C157" s="156" t="s">
        <v>82</v>
      </c>
      <c r="D157" s="173">
        <v>140</v>
      </c>
      <c r="E157" s="123">
        <v>32391</v>
      </c>
      <c r="F157" s="123">
        <f t="shared" si="0"/>
        <v>4534740</v>
      </c>
      <c r="G157" s="123">
        <v>32180</v>
      </c>
      <c r="H157" s="123">
        <f t="shared" si="1"/>
        <v>4505200</v>
      </c>
      <c r="I157" s="124" t="str">
        <f t="shared" si="2"/>
        <v>OK</v>
      </c>
      <c r="J157" s="123">
        <v>32213</v>
      </c>
      <c r="K157" s="123">
        <f t="shared" si="3"/>
        <v>4509820</v>
      </c>
      <c r="L157" s="124" t="str">
        <f t="shared" si="4"/>
        <v>OK</v>
      </c>
      <c r="M157" s="4"/>
      <c r="N157" s="4"/>
      <c r="O157" s="4"/>
      <c r="P157" s="4"/>
      <c r="Q157" s="4"/>
      <c r="R157" s="4"/>
      <c r="S157" s="4"/>
      <c r="T157" s="4"/>
      <c r="U157" s="4"/>
      <c r="V157" s="4"/>
      <c r="W157" s="4"/>
      <c r="X157" s="4"/>
      <c r="Y157" s="4"/>
      <c r="Z157" s="4"/>
    </row>
    <row r="158" spans="1:26" ht="12.75" customHeight="1" x14ac:dyDescent="0.2">
      <c r="A158" s="156">
        <v>5.2600000000000096</v>
      </c>
      <c r="B158" s="172" t="s">
        <v>570</v>
      </c>
      <c r="C158" s="156" t="s">
        <v>82</v>
      </c>
      <c r="D158" s="173">
        <v>9</v>
      </c>
      <c r="E158" s="123">
        <v>1879912</v>
      </c>
      <c r="F158" s="123">
        <f t="shared" si="0"/>
        <v>16919208</v>
      </c>
      <c r="G158" s="123">
        <v>1867693</v>
      </c>
      <c r="H158" s="123">
        <f t="shared" si="1"/>
        <v>16809237</v>
      </c>
      <c r="I158" s="124" t="str">
        <f t="shared" si="2"/>
        <v>OK</v>
      </c>
      <c r="J158" s="123">
        <v>1869572</v>
      </c>
      <c r="K158" s="123">
        <f t="shared" si="3"/>
        <v>16826148</v>
      </c>
      <c r="L158" s="124" t="str">
        <f t="shared" si="4"/>
        <v>OK</v>
      </c>
      <c r="M158" s="4"/>
      <c r="N158" s="4"/>
      <c r="O158" s="4"/>
      <c r="P158" s="4"/>
      <c r="Q158" s="4"/>
      <c r="R158" s="4"/>
      <c r="S158" s="4"/>
      <c r="T158" s="4"/>
      <c r="U158" s="4"/>
      <c r="V158" s="4"/>
      <c r="W158" s="4"/>
      <c r="X158" s="4"/>
      <c r="Y158" s="4"/>
      <c r="Z158" s="4"/>
    </row>
    <row r="159" spans="1:26" ht="12.75" customHeight="1" x14ac:dyDescent="0.2">
      <c r="A159" s="156">
        <v>5.2700000000000102</v>
      </c>
      <c r="B159" s="172" t="s">
        <v>571</v>
      </c>
      <c r="C159" s="156" t="s">
        <v>82</v>
      </c>
      <c r="D159" s="173">
        <v>3</v>
      </c>
      <c r="E159" s="123">
        <v>327129</v>
      </c>
      <c r="F159" s="123">
        <f t="shared" si="0"/>
        <v>981387</v>
      </c>
      <c r="G159" s="123">
        <v>325003</v>
      </c>
      <c r="H159" s="123">
        <f t="shared" si="1"/>
        <v>975009</v>
      </c>
      <c r="I159" s="124" t="str">
        <f t="shared" si="2"/>
        <v>OK</v>
      </c>
      <c r="J159" s="123">
        <v>325330</v>
      </c>
      <c r="K159" s="123">
        <f t="shared" si="3"/>
        <v>975990</v>
      </c>
      <c r="L159" s="124" t="str">
        <f t="shared" si="4"/>
        <v>OK</v>
      </c>
      <c r="M159" s="4"/>
      <c r="N159" s="4"/>
      <c r="O159" s="4"/>
      <c r="P159" s="4"/>
      <c r="Q159" s="4"/>
      <c r="R159" s="4"/>
      <c r="S159" s="4"/>
      <c r="T159" s="4"/>
      <c r="U159" s="4"/>
      <c r="V159" s="4"/>
      <c r="W159" s="4"/>
      <c r="X159" s="4"/>
      <c r="Y159" s="4"/>
      <c r="Z159" s="4"/>
    </row>
    <row r="160" spans="1:26" ht="12.75" customHeight="1" x14ac:dyDescent="0.2">
      <c r="A160" s="156">
        <v>5.28000000000001</v>
      </c>
      <c r="B160" s="172" t="s">
        <v>572</v>
      </c>
      <c r="C160" s="156" t="s">
        <v>82</v>
      </c>
      <c r="D160" s="173">
        <v>1</v>
      </c>
      <c r="E160" s="123">
        <v>828182</v>
      </c>
      <c r="F160" s="123">
        <f t="shared" si="0"/>
        <v>828182</v>
      </c>
      <c r="G160" s="123">
        <v>822799</v>
      </c>
      <c r="H160" s="123">
        <f t="shared" si="1"/>
        <v>822799</v>
      </c>
      <c r="I160" s="124" t="str">
        <f t="shared" si="2"/>
        <v>OK</v>
      </c>
      <c r="J160" s="123">
        <v>823627</v>
      </c>
      <c r="K160" s="123">
        <f t="shared" si="3"/>
        <v>823627</v>
      </c>
      <c r="L160" s="124" t="str">
        <f t="shared" si="4"/>
        <v>OK</v>
      </c>
      <c r="M160" s="4"/>
      <c r="N160" s="4"/>
      <c r="O160" s="4"/>
      <c r="P160" s="4"/>
      <c r="Q160" s="4"/>
      <c r="R160" s="4"/>
      <c r="S160" s="4"/>
      <c r="T160" s="4"/>
      <c r="U160" s="4"/>
      <c r="V160" s="4"/>
      <c r="W160" s="4"/>
      <c r="X160" s="4"/>
      <c r="Y160" s="4"/>
      <c r="Z160" s="4"/>
    </row>
    <row r="161" spans="1:26" ht="12.75" customHeight="1" x14ac:dyDescent="0.2">
      <c r="A161" s="156">
        <v>5.2900000000000098</v>
      </c>
      <c r="B161" s="172" t="s">
        <v>573</v>
      </c>
      <c r="C161" s="156" t="s">
        <v>82</v>
      </c>
      <c r="D161" s="173">
        <v>4</v>
      </c>
      <c r="E161" s="123">
        <v>989580</v>
      </c>
      <c r="F161" s="123">
        <f t="shared" si="0"/>
        <v>3958320</v>
      </c>
      <c r="G161" s="123">
        <v>983148</v>
      </c>
      <c r="H161" s="123">
        <f t="shared" si="1"/>
        <v>3932592</v>
      </c>
      <c r="I161" s="124" t="str">
        <f t="shared" si="2"/>
        <v>OK</v>
      </c>
      <c r="J161" s="123">
        <v>984137</v>
      </c>
      <c r="K161" s="123">
        <f t="shared" si="3"/>
        <v>3936548</v>
      </c>
      <c r="L161" s="124" t="str">
        <f t="shared" si="4"/>
        <v>OK</v>
      </c>
      <c r="M161" s="4"/>
      <c r="N161" s="4"/>
      <c r="O161" s="4"/>
      <c r="P161" s="4"/>
      <c r="Q161" s="4"/>
      <c r="R161" s="4"/>
      <c r="S161" s="4"/>
      <c r="T161" s="4"/>
      <c r="U161" s="4"/>
      <c r="V161" s="4"/>
      <c r="W161" s="4"/>
      <c r="X161" s="4"/>
      <c r="Y161" s="4"/>
      <c r="Z161" s="4"/>
    </row>
    <row r="162" spans="1:26" ht="12.75" customHeight="1" x14ac:dyDescent="0.2">
      <c r="A162" s="156">
        <v>5.3000000000000096</v>
      </c>
      <c r="B162" s="172" t="s">
        <v>574</v>
      </c>
      <c r="C162" s="156" t="s">
        <v>82</v>
      </c>
      <c r="D162" s="173">
        <v>1</v>
      </c>
      <c r="E162" s="123">
        <v>1906299</v>
      </c>
      <c r="F162" s="123">
        <f t="shared" si="0"/>
        <v>1906299</v>
      </c>
      <c r="G162" s="123">
        <v>1893908</v>
      </c>
      <c r="H162" s="123">
        <f t="shared" si="1"/>
        <v>1893908</v>
      </c>
      <c r="I162" s="124" t="str">
        <f t="shared" si="2"/>
        <v>OK</v>
      </c>
      <c r="J162" s="123">
        <v>1895814</v>
      </c>
      <c r="K162" s="123">
        <f t="shared" si="3"/>
        <v>1895814</v>
      </c>
      <c r="L162" s="124" t="str">
        <f t="shared" si="4"/>
        <v>OK</v>
      </c>
      <c r="M162" s="4"/>
      <c r="N162" s="4"/>
      <c r="O162" s="4"/>
      <c r="P162" s="4"/>
      <c r="Q162" s="4"/>
      <c r="R162" s="4"/>
      <c r="S162" s="4"/>
      <c r="T162" s="4"/>
      <c r="U162" s="4"/>
      <c r="V162" s="4"/>
      <c r="W162" s="4"/>
      <c r="X162" s="4"/>
      <c r="Y162" s="4"/>
      <c r="Z162" s="4"/>
    </row>
    <row r="163" spans="1:26" ht="12.75" customHeight="1" x14ac:dyDescent="0.2">
      <c r="A163" s="156">
        <v>5.31</v>
      </c>
      <c r="B163" s="172" t="s">
        <v>575</v>
      </c>
      <c r="C163" s="156" t="s">
        <v>82</v>
      </c>
      <c r="D163" s="173">
        <v>1</v>
      </c>
      <c r="E163" s="123">
        <v>5316338</v>
      </c>
      <c r="F163" s="123">
        <f t="shared" si="0"/>
        <v>5316338</v>
      </c>
      <c r="G163" s="123">
        <v>5281782</v>
      </c>
      <c r="H163" s="123">
        <f t="shared" si="1"/>
        <v>5281782</v>
      </c>
      <c r="I163" s="124" t="str">
        <f t="shared" si="2"/>
        <v>OK</v>
      </c>
      <c r="J163" s="123">
        <v>5287098</v>
      </c>
      <c r="K163" s="123">
        <f t="shared" si="3"/>
        <v>5287098</v>
      </c>
      <c r="L163" s="124" t="str">
        <f t="shared" si="4"/>
        <v>OK</v>
      </c>
      <c r="M163" s="4"/>
      <c r="N163" s="4"/>
      <c r="O163" s="4"/>
      <c r="P163" s="4"/>
      <c r="Q163" s="4"/>
      <c r="R163" s="4"/>
      <c r="S163" s="4"/>
      <c r="T163" s="4"/>
      <c r="U163" s="4"/>
      <c r="V163" s="4"/>
      <c r="W163" s="4"/>
      <c r="X163" s="4"/>
      <c r="Y163" s="4"/>
      <c r="Z163" s="4"/>
    </row>
    <row r="164" spans="1:26" ht="12.75" customHeight="1" x14ac:dyDescent="0.2">
      <c r="A164" s="156">
        <v>5.32</v>
      </c>
      <c r="B164" s="172" t="s">
        <v>576</v>
      </c>
      <c r="C164" s="156" t="s">
        <v>82</v>
      </c>
      <c r="D164" s="173">
        <v>1</v>
      </c>
      <c r="E164" s="123">
        <v>21698248</v>
      </c>
      <c r="F164" s="123">
        <f t="shared" si="0"/>
        <v>21698248</v>
      </c>
      <c r="G164" s="123">
        <v>21557209</v>
      </c>
      <c r="H164" s="123">
        <f t="shared" si="1"/>
        <v>21557209</v>
      </c>
      <c r="I164" s="124" t="str">
        <f t="shared" si="2"/>
        <v>OK</v>
      </c>
      <c r="J164" s="123">
        <v>21578908</v>
      </c>
      <c r="K164" s="123">
        <f t="shared" si="3"/>
        <v>21578908</v>
      </c>
      <c r="L164" s="124" t="str">
        <f t="shared" si="4"/>
        <v>OK</v>
      </c>
      <c r="M164" s="4"/>
      <c r="N164" s="4"/>
      <c r="O164" s="4"/>
      <c r="P164" s="4"/>
      <c r="Q164" s="4"/>
      <c r="R164" s="4"/>
      <c r="S164" s="4"/>
      <c r="T164" s="4"/>
      <c r="U164" s="4"/>
      <c r="V164" s="4"/>
      <c r="W164" s="4"/>
      <c r="X164" s="4"/>
      <c r="Y164" s="4"/>
      <c r="Z164" s="4"/>
    </row>
    <row r="165" spans="1:26" ht="12.75" customHeight="1" x14ac:dyDescent="0.2">
      <c r="A165" s="156"/>
      <c r="B165" s="172"/>
      <c r="C165" s="156"/>
      <c r="D165" s="173"/>
      <c r="E165" s="123"/>
      <c r="F165" s="123">
        <f t="shared" si="0"/>
        <v>0</v>
      </c>
      <c r="G165" s="123"/>
      <c r="H165" s="123">
        <f t="shared" si="1"/>
        <v>0</v>
      </c>
      <c r="I165" s="124" t="str">
        <f t="shared" si="2"/>
        <v>OK</v>
      </c>
      <c r="J165" s="123"/>
      <c r="K165" s="123">
        <f t="shared" si="3"/>
        <v>0</v>
      </c>
      <c r="L165" s="124" t="str">
        <f t="shared" si="4"/>
        <v>OK</v>
      </c>
      <c r="M165" s="4"/>
      <c r="N165" s="4"/>
      <c r="O165" s="4"/>
      <c r="P165" s="4"/>
      <c r="Q165" s="4"/>
      <c r="R165" s="4"/>
      <c r="S165" s="4"/>
      <c r="T165" s="4"/>
      <c r="U165" s="4"/>
      <c r="V165" s="4"/>
      <c r="W165" s="4"/>
      <c r="X165" s="4"/>
      <c r="Y165" s="4"/>
      <c r="Z165" s="4"/>
    </row>
    <row r="166" spans="1:26" ht="12.75" customHeight="1" x14ac:dyDescent="0.2">
      <c r="A166" s="156"/>
      <c r="B166" s="123" t="s">
        <v>577</v>
      </c>
      <c r="C166" s="156"/>
      <c r="D166" s="173"/>
      <c r="E166" s="123"/>
      <c r="F166" s="123">
        <f t="shared" si="0"/>
        <v>0</v>
      </c>
      <c r="G166" s="123"/>
      <c r="H166" s="123">
        <f t="shared" si="1"/>
        <v>0</v>
      </c>
      <c r="I166" s="124" t="str">
        <f t="shared" si="2"/>
        <v>OK</v>
      </c>
      <c r="J166" s="123"/>
      <c r="K166" s="123">
        <f t="shared" si="3"/>
        <v>0</v>
      </c>
      <c r="L166" s="124" t="str">
        <f t="shared" si="4"/>
        <v>OK</v>
      </c>
      <c r="M166" s="4"/>
      <c r="N166" s="4"/>
      <c r="O166" s="4"/>
      <c r="P166" s="4"/>
      <c r="Q166" s="4"/>
      <c r="R166" s="4"/>
      <c r="S166" s="4"/>
      <c r="T166" s="4"/>
      <c r="U166" s="4"/>
      <c r="V166" s="4"/>
      <c r="W166" s="4"/>
      <c r="X166" s="4"/>
      <c r="Y166" s="4"/>
      <c r="Z166" s="4"/>
    </row>
    <row r="167" spans="1:26" ht="12.75" customHeight="1" x14ac:dyDescent="0.2">
      <c r="A167" s="156"/>
      <c r="B167" s="172"/>
      <c r="C167" s="156"/>
      <c r="D167" s="173"/>
      <c r="E167" s="123"/>
      <c r="F167" s="123">
        <f t="shared" si="0"/>
        <v>0</v>
      </c>
      <c r="G167" s="123"/>
      <c r="H167" s="123">
        <f t="shared" si="1"/>
        <v>0</v>
      </c>
      <c r="I167" s="124" t="str">
        <f t="shared" si="2"/>
        <v>OK</v>
      </c>
      <c r="J167" s="123"/>
      <c r="K167" s="123">
        <f t="shared" si="3"/>
        <v>0</v>
      </c>
      <c r="L167" s="124" t="str">
        <f t="shared" si="4"/>
        <v>OK</v>
      </c>
      <c r="M167" s="4"/>
      <c r="N167" s="4"/>
      <c r="O167" s="4"/>
      <c r="P167" s="4"/>
      <c r="Q167" s="4"/>
      <c r="R167" s="4"/>
      <c r="S167" s="4"/>
      <c r="T167" s="4"/>
      <c r="U167" s="4"/>
      <c r="V167" s="4"/>
      <c r="W167" s="4"/>
      <c r="X167" s="4"/>
      <c r="Y167" s="4"/>
      <c r="Z167" s="4"/>
    </row>
    <row r="168" spans="1:26" ht="12.75" customHeight="1" x14ac:dyDescent="0.2">
      <c r="A168" s="156">
        <v>6</v>
      </c>
      <c r="B168" s="172" t="s">
        <v>578</v>
      </c>
      <c r="C168" s="156"/>
      <c r="D168" s="173"/>
      <c r="E168" s="123"/>
      <c r="F168" s="123">
        <f t="shared" si="0"/>
        <v>0</v>
      </c>
      <c r="G168" s="123"/>
      <c r="H168" s="123">
        <f t="shared" si="1"/>
        <v>0</v>
      </c>
      <c r="I168" s="124" t="str">
        <f t="shared" si="2"/>
        <v>OK</v>
      </c>
      <c r="J168" s="123"/>
      <c r="K168" s="123">
        <f t="shared" si="3"/>
        <v>0</v>
      </c>
      <c r="L168" s="124" t="str">
        <f t="shared" si="4"/>
        <v>OK</v>
      </c>
      <c r="M168" s="4"/>
      <c r="N168" s="4"/>
      <c r="O168" s="4"/>
      <c r="P168" s="4"/>
      <c r="Q168" s="4"/>
      <c r="R168" s="4"/>
      <c r="S168" s="4"/>
      <c r="T168" s="4"/>
      <c r="U168" s="4"/>
      <c r="V168" s="4"/>
      <c r="W168" s="4"/>
      <c r="X168" s="4"/>
      <c r="Y168" s="4"/>
      <c r="Z168" s="4"/>
    </row>
    <row r="169" spans="1:26" ht="12.75" customHeight="1" x14ac:dyDescent="0.2">
      <c r="A169" s="156">
        <v>6.1</v>
      </c>
      <c r="B169" s="172" t="s">
        <v>579</v>
      </c>
      <c r="C169" s="156" t="s">
        <v>82</v>
      </c>
      <c r="D169" s="173">
        <v>1</v>
      </c>
      <c r="E169" s="123">
        <v>5751811</v>
      </c>
      <c r="F169" s="123">
        <f t="shared" si="0"/>
        <v>5751811</v>
      </c>
      <c r="G169" s="123">
        <v>5714424</v>
      </c>
      <c r="H169" s="123">
        <f t="shared" si="1"/>
        <v>5714424</v>
      </c>
      <c r="I169" s="124" t="str">
        <f t="shared" si="2"/>
        <v>OK</v>
      </c>
      <c r="J169" s="123">
        <v>5720176</v>
      </c>
      <c r="K169" s="123">
        <f t="shared" si="3"/>
        <v>5720176</v>
      </c>
      <c r="L169" s="124" t="str">
        <f t="shared" si="4"/>
        <v>OK</v>
      </c>
      <c r="M169" s="4"/>
      <c r="N169" s="4"/>
      <c r="O169" s="4"/>
      <c r="P169" s="4"/>
      <c r="Q169" s="4"/>
      <c r="R169" s="4"/>
      <c r="S169" s="4"/>
      <c r="T169" s="4"/>
      <c r="U169" s="4"/>
      <c r="V169" s="4"/>
      <c r="W169" s="4"/>
      <c r="X169" s="4"/>
      <c r="Y169" s="4"/>
      <c r="Z169" s="4"/>
    </row>
    <row r="170" spans="1:26" ht="12.75" customHeight="1" x14ac:dyDescent="0.2">
      <c r="A170" s="156">
        <v>6.2</v>
      </c>
      <c r="B170" s="172" t="s">
        <v>580</v>
      </c>
      <c r="C170" s="156" t="s">
        <v>82</v>
      </c>
      <c r="D170" s="173">
        <v>1</v>
      </c>
      <c r="E170" s="123">
        <v>2358021</v>
      </c>
      <c r="F170" s="123">
        <f t="shared" si="0"/>
        <v>2358021</v>
      </c>
      <c r="G170" s="123">
        <v>2342694</v>
      </c>
      <c r="H170" s="123">
        <f t="shared" si="1"/>
        <v>2342694</v>
      </c>
      <c r="I170" s="124" t="str">
        <f t="shared" si="2"/>
        <v>OK</v>
      </c>
      <c r="J170" s="123">
        <v>2345052</v>
      </c>
      <c r="K170" s="123">
        <f t="shared" si="3"/>
        <v>2345052</v>
      </c>
      <c r="L170" s="124" t="str">
        <f t="shared" si="4"/>
        <v>OK</v>
      </c>
      <c r="M170" s="4"/>
      <c r="N170" s="4"/>
      <c r="O170" s="4"/>
      <c r="P170" s="4"/>
      <c r="Q170" s="4"/>
      <c r="R170" s="4"/>
      <c r="S170" s="4"/>
      <c r="T170" s="4"/>
      <c r="U170" s="4"/>
      <c r="V170" s="4"/>
      <c r="W170" s="4"/>
      <c r="X170" s="4"/>
      <c r="Y170" s="4"/>
      <c r="Z170" s="4"/>
    </row>
    <row r="171" spans="1:26" ht="12.75" customHeight="1" x14ac:dyDescent="0.2">
      <c r="A171" s="156">
        <v>6.3</v>
      </c>
      <c r="B171" s="172" t="s">
        <v>581</v>
      </c>
      <c r="C171" s="156" t="s">
        <v>82</v>
      </c>
      <c r="D171" s="173">
        <v>1</v>
      </c>
      <c r="E171" s="123">
        <v>4306675.0999999996</v>
      </c>
      <c r="F171" s="123">
        <f t="shared" si="0"/>
        <v>4306675</v>
      </c>
      <c r="G171" s="123">
        <v>4278682</v>
      </c>
      <c r="H171" s="123">
        <f t="shared" si="1"/>
        <v>4278682</v>
      </c>
      <c r="I171" s="124" t="str">
        <f t="shared" si="2"/>
        <v>OK</v>
      </c>
      <c r="J171" s="123">
        <v>4282988</v>
      </c>
      <c r="K171" s="123">
        <f t="shared" si="3"/>
        <v>4282988</v>
      </c>
      <c r="L171" s="124" t="str">
        <f t="shared" si="4"/>
        <v>OK</v>
      </c>
      <c r="M171" s="4"/>
      <c r="N171" s="4"/>
      <c r="O171" s="4"/>
      <c r="P171" s="4"/>
      <c r="Q171" s="4"/>
      <c r="R171" s="4"/>
      <c r="S171" s="4"/>
      <c r="T171" s="4"/>
      <c r="U171" s="4"/>
      <c r="V171" s="4"/>
      <c r="W171" s="4"/>
      <c r="X171" s="4"/>
      <c r="Y171" s="4"/>
      <c r="Z171" s="4"/>
    </row>
    <row r="172" spans="1:26" ht="12.75" customHeight="1" x14ac:dyDescent="0.2">
      <c r="A172" s="156"/>
      <c r="B172" s="172"/>
      <c r="C172" s="156"/>
      <c r="D172" s="173"/>
      <c r="E172" s="123"/>
      <c r="F172" s="123">
        <f t="shared" si="0"/>
        <v>0</v>
      </c>
      <c r="G172" s="123"/>
      <c r="H172" s="123">
        <f t="shared" si="1"/>
        <v>0</v>
      </c>
      <c r="I172" s="124" t="str">
        <f t="shared" si="2"/>
        <v>OK</v>
      </c>
      <c r="J172" s="123"/>
      <c r="K172" s="123">
        <f t="shared" si="3"/>
        <v>0</v>
      </c>
      <c r="L172" s="124" t="str">
        <f t="shared" si="4"/>
        <v>OK</v>
      </c>
      <c r="M172" s="4"/>
      <c r="N172" s="4"/>
      <c r="O172" s="4"/>
      <c r="P172" s="4"/>
      <c r="Q172" s="4"/>
      <c r="R172" s="4"/>
      <c r="S172" s="4"/>
      <c r="T172" s="4"/>
      <c r="U172" s="4"/>
      <c r="V172" s="4"/>
      <c r="W172" s="4"/>
      <c r="X172" s="4"/>
      <c r="Y172" s="4"/>
      <c r="Z172" s="4"/>
    </row>
    <row r="173" spans="1:26" ht="12.75" customHeight="1" x14ac:dyDescent="0.2">
      <c r="A173" s="156"/>
      <c r="B173" s="123" t="s">
        <v>582</v>
      </c>
      <c r="C173" s="156"/>
      <c r="D173" s="173"/>
      <c r="E173" s="123"/>
      <c r="F173" s="123">
        <f t="shared" si="0"/>
        <v>0</v>
      </c>
      <c r="G173" s="123"/>
      <c r="H173" s="123">
        <f t="shared" si="1"/>
        <v>0</v>
      </c>
      <c r="I173" s="124" t="str">
        <f t="shared" si="2"/>
        <v>OK</v>
      </c>
      <c r="J173" s="123"/>
      <c r="K173" s="123">
        <f t="shared" si="3"/>
        <v>0</v>
      </c>
      <c r="L173" s="124" t="str">
        <f t="shared" si="4"/>
        <v>OK</v>
      </c>
      <c r="M173" s="4"/>
      <c r="N173" s="4"/>
      <c r="O173" s="4"/>
      <c r="P173" s="4"/>
      <c r="Q173" s="4"/>
      <c r="R173" s="4"/>
      <c r="S173" s="4"/>
      <c r="T173" s="4"/>
      <c r="U173" s="4"/>
      <c r="V173" s="4"/>
      <c r="W173" s="4"/>
      <c r="X173" s="4"/>
      <c r="Y173" s="4"/>
      <c r="Z173" s="4"/>
    </row>
    <row r="174" spans="1:26" ht="12.75" customHeight="1" x14ac:dyDescent="0.2">
      <c r="A174" s="156"/>
      <c r="B174" s="172"/>
      <c r="C174" s="156"/>
      <c r="D174" s="173"/>
      <c r="E174" s="123"/>
      <c r="F174" s="123">
        <f t="shared" si="0"/>
        <v>0</v>
      </c>
      <c r="G174" s="123"/>
      <c r="H174" s="123">
        <f t="shared" si="1"/>
        <v>0</v>
      </c>
      <c r="I174" s="124" t="str">
        <f t="shared" si="2"/>
        <v>OK</v>
      </c>
      <c r="J174" s="123"/>
      <c r="K174" s="123">
        <f t="shared" si="3"/>
        <v>0</v>
      </c>
      <c r="L174" s="124" t="str">
        <f t="shared" si="4"/>
        <v>OK</v>
      </c>
      <c r="M174" s="4"/>
      <c r="N174" s="4"/>
      <c r="O174" s="4"/>
      <c r="P174" s="4"/>
      <c r="Q174" s="4"/>
      <c r="R174" s="4"/>
      <c r="S174" s="4"/>
      <c r="T174" s="4"/>
      <c r="U174" s="4"/>
      <c r="V174" s="4"/>
      <c r="W174" s="4"/>
      <c r="X174" s="4"/>
      <c r="Y174" s="4"/>
      <c r="Z174" s="4"/>
    </row>
    <row r="175" spans="1:26" ht="12.75" customHeight="1" x14ac:dyDescent="0.2">
      <c r="A175" s="156">
        <v>7</v>
      </c>
      <c r="B175" s="172" t="s">
        <v>273</v>
      </c>
      <c r="C175" s="156"/>
      <c r="D175" s="173"/>
      <c r="E175" s="123"/>
      <c r="F175" s="123">
        <f t="shared" si="0"/>
        <v>0</v>
      </c>
      <c r="G175" s="123"/>
      <c r="H175" s="123">
        <f t="shared" si="1"/>
        <v>0</v>
      </c>
      <c r="I175" s="124" t="str">
        <f t="shared" si="2"/>
        <v>OK</v>
      </c>
      <c r="J175" s="123"/>
      <c r="K175" s="123">
        <f t="shared" si="3"/>
        <v>0</v>
      </c>
      <c r="L175" s="124" t="str">
        <f t="shared" si="4"/>
        <v>OK</v>
      </c>
      <c r="M175" s="4"/>
      <c r="N175" s="4"/>
      <c r="O175" s="4"/>
      <c r="P175" s="4"/>
      <c r="Q175" s="4"/>
      <c r="R175" s="4"/>
      <c r="S175" s="4"/>
      <c r="T175" s="4"/>
      <c r="U175" s="4"/>
      <c r="V175" s="4"/>
      <c r="W175" s="4"/>
      <c r="X175" s="4"/>
      <c r="Y175" s="4"/>
      <c r="Z175" s="4"/>
    </row>
    <row r="176" spans="1:26" ht="12.75" customHeight="1" x14ac:dyDescent="0.2">
      <c r="A176" s="156">
        <v>7.1</v>
      </c>
      <c r="B176" s="172" t="s">
        <v>583</v>
      </c>
      <c r="C176" s="156" t="s">
        <v>82</v>
      </c>
      <c r="D176" s="173">
        <v>651</v>
      </c>
      <c r="E176" s="123">
        <v>214591</v>
      </c>
      <c r="F176" s="123">
        <f t="shared" si="0"/>
        <v>139698741</v>
      </c>
      <c r="G176" s="123">
        <v>212445</v>
      </c>
      <c r="H176" s="123">
        <f t="shared" si="1"/>
        <v>138301695</v>
      </c>
      <c r="I176" s="124" t="str">
        <f t="shared" si="2"/>
        <v>OK</v>
      </c>
      <c r="J176" s="123">
        <v>213411</v>
      </c>
      <c r="K176" s="123">
        <f t="shared" si="3"/>
        <v>138930561</v>
      </c>
      <c r="L176" s="124" t="str">
        <f t="shared" si="4"/>
        <v>OK</v>
      </c>
      <c r="M176" s="4"/>
      <c r="N176" s="4"/>
      <c r="O176" s="4"/>
      <c r="P176" s="4"/>
      <c r="Q176" s="4"/>
      <c r="R176" s="4"/>
      <c r="S176" s="4"/>
      <c r="T176" s="4"/>
      <c r="U176" s="4"/>
      <c r="V176" s="4"/>
      <c r="W176" s="4"/>
      <c r="X176" s="4"/>
      <c r="Y176" s="4"/>
      <c r="Z176" s="4"/>
    </row>
    <row r="177" spans="1:26" ht="12.75" customHeight="1" x14ac:dyDescent="0.2">
      <c r="A177" s="156">
        <v>7.2</v>
      </c>
      <c r="B177" s="172" t="s">
        <v>584</v>
      </c>
      <c r="C177" s="156" t="s">
        <v>82</v>
      </c>
      <c r="D177" s="173">
        <v>52</v>
      </c>
      <c r="E177" s="123">
        <v>565429</v>
      </c>
      <c r="F177" s="123">
        <f t="shared" si="0"/>
        <v>29402308</v>
      </c>
      <c r="G177" s="123">
        <v>561754</v>
      </c>
      <c r="H177" s="123">
        <f t="shared" si="1"/>
        <v>29211208</v>
      </c>
      <c r="I177" s="124" t="str">
        <f t="shared" si="2"/>
        <v>OK</v>
      </c>
      <c r="J177" s="123">
        <v>562319</v>
      </c>
      <c r="K177" s="123">
        <f t="shared" si="3"/>
        <v>29240588</v>
      </c>
      <c r="L177" s="124" t="str">
        <f t="shared" si="4"/>
        <v>OK</v>
      </c>
      <c r="M177" s="4"/>
      <c r="N177" s="4"/>
      <c r="O177" s="4"/>
      <c r="P177" s="4"/>
      <c r="Q177" s="4"/>
      <c r="R177" s="4"/>
      <c r="S177" s="4"/>
      <c r="T177" s="4"/>
      <c r="U177" s="4"/>
      <c r="V177" s="4"/>
      <c r="W177" s="4"/>
      <c r="X177" s="4"/>
      <c r="Y177" s="4"/>
      <c r="Z177" s="4"/>
    </row>
    <row r="178" spans="1:26" ht="12.75" customHeight="1" x14ac:dyDescent="0.2">
      <c r="A178" s="156">
        <v>7.3</v>
      </c>
      <c r="B178" s="172" t="s">
        <v>585</v>
      </c>
      <c r="C178" s="156" t="s">
        <v>82</v>
      </c>
      <c r="D178" s="173">
        <v>453</v>
      </c>
      <c r="E178" s="123">
        <v>140769</v>
      </c>
      <c r="F178" s="123">
        <f t="shared" si="0"/>
        <v>63768357</v>
      </c>
      <c r="G178" s="123">
        <v>139854</v>
      </c>
      <c r="H178" s="123">
        <f t="shared" si="1"/>
        <v>63353862</v>
      </c>
      <c r="I178" s="124" t="str">
        <f t="shared" si="2"/>
        <v>OK</v>
      </c>
      <c r="J178" s="123">
        <v>139995</v>
      </c>
      <c r="K178" s="123">
        <f t="shared" si="3"/>
        <v>63417735</v>
      </c>
      <c r="L178" s="124" t="str">
        <f t="shared" si="4"/>
        <v>OK</v>
      </c>
      <c r="M178" s="4"/>
      <c r="N178" s="4"/>
      <c r="O178" s="4"/>
      <c r="P178" s="4"/>
      <c r="Q178" s="4"/>
      <c r="R178" s="4"/>
      <c r="S178" s="4"/>
      <c r="T178" s="4"/>
      <c r="U178" s="4"/>
      <c r="V178" s="4"/>
      <c r="W178" s="4"/>
      <c r="X178" s="4"/>
      <c r="Y178" s="4"/>
      <c r="Z178" s="4"/>
    </row>
    <row r="179" spans="1:26" ht="12.75" customHeight="1" x14ac:dyDescent="0.2">
      <c r="A179" s="156">
        <v>7.4</v>
      </c>
      <c r="B179" s="172" t="s">
        <v>586</v>
      </c>
      <c r="C179" s="156" t="s">
        <v>82</v>
      </c>
      <c r="D179" s="173">
        <v>2</v>
      </c>
      <c r="E179" s="123">
        <v>175560</v>
      </c>
      <c r="F179" s="123">
        <f t="shared" si="0"/>
        <v>351120</v>
      </c>
      <c r="G179" s="123">
        <v>174419</v>
      </c>
      <c r="H179" s="123">
        <f t="shared" si="1"/>
        <v>348838</v>
      </c>
      <c r="I179" s="124" t="str">
        <f t="shared" si="2"/>
        <v>OK</v>
      </c>
      <c r="J179" s="123">
        <v>174594</v>
      </c>
      <c r="K179" s="123">
        <f t="shared" si="3"/>
        <v>349188</v>
      </c>
      <c r="L179" s="124" t="str">
        <f t="shared" si="4"/>
        <v>OK</v>
      </c>
      <c r="M179" s="4"/>
      <c r="N179" s="4"/>
      <c r="O179" s="4"/>
      <c r="P179" s="4"/>
      <c r="Q179" s="4"/>
      <c r="R179" s="4"/>
      <c r="S179" s="4"/>
      <c r="T179" s="4"/>
      <c r="U179" s="4"/>
      <c r="V179" s="4"/>
      <c r="W179" s="4"/>
      <c r="X179" s="4"/>
      <c r="Y179" s="4"/>
      <c r="Z179" s="4"/>
    </row>
    <row r="180" spans="1:26" ht="12.75" customHeight="1" x14ac:dyDescent="0.2">
      <c r="A180" s="156">
        <v>7.5</v>
      </c>
      <c r="B180" s="172" t="s">
        <v>587</v>
      </c>
      <c r="C180" s="156" t="s">
        <v>82</v>
      </c>
      <c r="D180" s="173">
        <v>6</v>
      </c>
      <c r="E180" s="123">
        <v>156854</v>
      </c>
      <c r="F180" s="123">
        <f t="shared" si="0"/>
        <v>941124</v>
      </c>
      <c r="G180" s="123">
        <v>155834</v>
      </c>
      <c r="H180" s="123">
        <f t="shared" si="1"/>
        <v>935004</v>
      </c>
      <c r="I180" s="124" t="str">
        <f t="shared" si="2"/>
        <v>OK</v>
      </c>
      <c r="J180" s="123">
        <v>155991</v>
      </c>
      <c r="K180" s="123">
        <f t="shared" si="3"/>
        <v>935946</v>
      </c>
      <c r="L180" s="124" t="str">
        <f t="shared" si="4"/>
        <v>OK</v>
      </c>
      <c r="M180" s="4"/>
      <c r="N180" s="4"/>
      <c r="O180" s="4"/>
      <c r="P180" s="4"/>
      <c r="Q180" s="4"/>
      <c r="R180" s="4"/>
      <c r="S180" s="4"/>
      <c r="T180" s="4"/>
      <c r="U180" s="4"/>
      <c r="V180" s="4"/>
      <c r="W180" s="4"/>
      <c r="X180" s="4"/>
      <c r="Y180" s="4"/>
      <c r="Z180" s="4"/>
    </row>
    <row r="181" spans="1:26" ht="12.75" customHeight="1" x14ac:dyDescent="0.2">
      <c r="A181" s="156">
        <v>7.6</v>
      </c>
      <c r="B181" s="172" t="s">
        <v>588</v>
      </c>
      <c r="C181" s="156" t="s">
        <v>82</v>
      </c>
      <c r="D181" s="173">
        <v>493</v>
      </c>
      <c r="E181" s="123">
        <v>88487</v>
      </c>
      <c r="F181" s="123">
        <f t="shared" si="0"/>
        <v>43624091</v>
      </c>
      <c r="G181" s="123">
        <v>87912</v>
      </c>
      <c r="H181" s="123">
        <f t="shared" si="1"/>
        <v>43340616</v>
      </c>
      <c r="I181" s="124" t="str">
        <f t="shared" si="2"/>
        <v>OK</v>
      </c>
      <c r="J181" s="123">
        <v>88000</v>
      </c>
      <c r="K181" s="123">
        <f t="shared" si="3"/>
        <v>43384000</v>
      </c>
      <c r="L181" s="124" t="str">
        <f t="shared" si="4"/>
        <v>OK</v>
      </c>
      <c r="M181" s="4"/>
      <c r="N181" s="4"/>
      <c r="O181" s="4"/>
      <c r="P181" s="4"/>
      <c r="Q181" s="4"/>
      <c r="R181" s="4"/>
      <c r="S181" s="4"/>
      <c r="T181" s="4"/>
      <c r="U181" s="4"/>
      <c r="V181" s="4"/>
      <c r="W181" s="4"/>
      <c r="X181" s="4"/>
      <c r="Y181" s="4"/>
      <c r="Z181" s="4"/>
    </row>
    <row r="182" spans="1:26" ht="12.75" customHeight="1" x14ac:dyDescent="0.2">
      <c r="A182" s="156">
        <v>7.7</v>
      </c>
      <c r="B182" s="172" t="s">
        <v>589</v>
      </c>
      <c r="C182" s="156" t="s">
        <v>82</v>
      </c>
      <c r="D182" s="173">
        <v>4</v>
      </c>
      <c r="E182" s="123">
        <v>170940</v>
      </c>
      <c r="F182" s="123">
        <f t="shared" si="0"/>
        <v>683760</v>
      </c>
      <c r="G182" s="123">
        <v>169829</v>
      </c>
      <c r="H182" s="123">
        <f t="shared" si="1"/>
        <v>679316</v>
      </c>
      <c r="I182" s="124" t="str">
        <f t="shared" si="2"/>
        <v>OK</v>
      </c>
      <c r="J182" s="123">
        <v>170000</v>
      </c>
      <c r="K182" s="123">
        <f t="shared" si="3"/>
        <v>680000</v>
      </c>
      <c r="L182" s="124" t="str">
        <f t="shared" si="4"/>
        <v>OK</v>
      </c>
      <c r="M182" s="4"/>
      <c r="N182" s="4"/>
      <c r="O182" s="4"/>
      <c r="P182" s="4"/>
      <c r="Q182" s="4"/>
      <c r="R182" s="4"/>
      <c r="S182" s="4"/>
      <c r="T182" s="4"/>
      <c r="U182" s="4"/>
      <c r="V182" s="4"/>
      <c r="W182" s="4"/>
      <c r="X182" s="4"/>
      <c r="Y182" s="4"/>
      <c r="Z182" s="4"/>
    </row>
    <row r="183" spans="1:26" ht="12.75" customHeight="1" x14ac:dyDescent="0.2">
      <c r="A183" s="156">
        <v>7.8</v>
      </c>
      <c r="B183" s="172" t="s">
        <v>590</v>
      </c>
      <c r="C183" s="156" t="s">
        <v>82</v>
      </c>
      <c r="D183" s="173">
        <v>21</v>
      </c>
      <c r="E183" s="123">
        <v>176784</v>
      </c>
      <c r="F183" s="123">
        <f t="shared" si="0"/>
        <v>3712464</v>
      </c>
      <c r="G183" s="123">
        <v>175635</v>
      </c>
      <c r="H183" s="123">
        <f t="shared" si="1"/>
        <v>3688335</v>
      </c>
      <c r="I183" s="124" t="str">
        <f t="shared" si="2"/>
        <v>OK</v>
      </c>
      <c r="J183" s="123">
        <v>175812</v>
      </c>
      <c r="K183" s="123">
        <f t="shared" si="3"/>
        <v>3692052</v>
      </c>
      <c r="L183" s="124" t="str">
        <f t="shared" si="4"/>
        <v>OK</v>
      </c>
      <c r="M183" s="4"/>
      <c r="N183" s="4"/>
      <c r="O183" s="4"/>
      <c r="P183" s="4"/>
      <c r="Q183" s="4"/>
      <c r="R183" s="4"/>
      <c r="S183" s="4"/>
      <c r="T183" s="4"/>
      <c r="U183" s="4"/>
      <c r="V183" s="4"/>
      <c r="W183" s="4"/>
      <c r="X183" s="4"/>
      <c r="Y183" s="4"/>
      <c r="Z183" s="4"/>
    </row>
    <row r="184" spans="1:26" ht="12.75" customHeight="1" x14ac:dyDescent="0.2">
      <c r="A184" s="156">
        <v>7.9</v>
      </c>
      <c r="B184" s="172" t="s">
        <v>591</v>
      </c>
      <c r="C184" s="156" t="s">
        <v>82</v>
      </c>
      <c r="D184" s="173">
        <v>13</v>
      </c>
      <c r="E184" s="123">
        <v>195676</v>
      </c>
      <c r="F184" s="123">
        <f t="shared" si="0"/>
        <v>2543788</v>
      </c>
      <c r="G184" s="123">
        <v>194404</v>
      </c>
      <c r="H184" s="123">
        <f t="shared" si="1"/>
        <v>2527252</v>
      </c>
      <c r="I184" s="124" t="str">
        <f t="shared" si="2"/>
        <v>OK</v>
      </c>
      <c r="J184" s="123">
        <v>194600</v>
      </c>
      <c r="K184" s="123">
        <f t="shared" si="3"/>
        <v>2529800</v>
      </c>
      <c r="L184" s="124" t="str">
        <f t="shared" si="4"/>
        <v>OK</v>
      </c>
      <c r="M184" s="4"/>
      <c r="N184" s="4"/>
      <c r="O184" s="4"/>
      <c r="P184" s="4"/>
      <c r="Q184" s="4"/>
      <c r="R184" s="4"/>
      <c r="S184" s="4"/>
      <c r="T184" s="4"/>
      <c r="U184" s="4"/>
      <c r="V184" s="4"/>
      <c r="W184" s="4"/>
      <c r="X184" s="4"/>
      <c r="Y184" s="4"/>
      <c r="Z184" s="4"/>
    </row>
    <row r="185" spans="1:26" ht="12.75" customHeight="1" x14ac:dyDescent="0.2">
      <c r="A185" s="156">
        <v>7.1</v>
      </c>
      <c r="B185" s="172" t="s">
        <v>592</v>
      </c>
      <c r="C185" s="156" t="s">
        <v>82</v>
      </c>
      <c r="D185" s="173">
        <v>212</v>
      </c>
      <c r="E185" s="123">
        <v>422254</v>
      </c>
      <c r="F185" s="123">
        <f t="shared" si="0"/>
        <v>89517848</v>
      </c>
      <c r="G185" s="123">
        <v>419509</v>
      </c>
      <c r="H185" s="123">
        <f t="shared" si="1"/>
        <v>88935908</v>
      </c>
      <c r="I185" s="124" t="str">
        <f t="shared" si="2"/>
        <v>OK</v>
      </c>
      <c r="J185" s="123">
        <v>419932</v>
      </c>
      <c r="K185" s="123">
        <f t="shared" si="3"/>
        <v>89025584</v>
      </c>
      <c r="L185" s="124" t="str">
        <f t="shared" si="4"/>
        <v>OK</v>
      </c>
      <c r="M185" s="4"/>
      <c r="N185" s="4"/>
      <c r="O185" s="4"/>
      <c r="P185" s="4"/>
      <c r="Q185" s="4"/>
      <c r="R185" s="4"/>
      <c r="S185" s="4"/>
      <c r="T185" s="4"/>
      <c r="U185" s="4"/>
      <c r="V185" s="4"/>
      <c r="W185" s="4"/>
      <c r="X185" s="4"/>
      <c r="Y185" s="4"/>
      <c r="Z185" s="4"/>
    </row>
    <row r="186" spans="1:26" ht="12.75" customHeight="1" x14ac:dyDescent="0.2">
      <c r="A186" s="156">
        <v>7.11</v>
      </c>
      <c r="B186" s="172" t="s">
        <v>593</v>
      </c>
      <c r="C186" s="156" t="s">
        <v>82</v>
      </c>
      <c r="D186" s="173">
        <v>190</v>
      </c>
      <c r="E186" s="123">
        <v>220421.5</v>
      </c>
      <c r="F186" s="123">
        <f t="shared" si="0"/>
        <v>41880085</v>
      </c>
      <c r="G186" s="123">
        <v>218989</v>
      </c>
      <c r="H186" s="123">
        <f t="shared" si="1"/>
        <v>41607910</v>
      </c>
      <c r="I186" s="124" t="str">
        <f t="shared" si="2"/>
        <v>OK</v>
      </c>
      <c r="J186" s="123">
        <v>219209</v>
      </c>
      <c r="K186" s="123">
        <f t="shared" si="3"/>
        <v>41649710</v>
      </c>
      <c r="L186" s="124" t="str">
        <f t="shared" si="4"/>
        <v>OK</v>
      </c>
      <c r="M186" s="4"/>
      <c r="N186" s="4"/>
      <c r="O186" s="4"/>
      <c r="P186" s="4"/>
      <c r="Q186" s="4"/>
      <c r="R186" s="4"/>
      <c r="S186" s="4"/>
      <c r="T186" s="4"/>
      <c r="U186" s="4"/>
      <c r="V186" s="4"/>
      <c r="W186" s="4"/>
      <c r="X186" s="4"/>
      <c r="Y186" s="4"/>
      <c r="Z186" s="4"/>
    </row>
    <row r="187" spans="1:26" ht="12.75" customHeight="1" x14ac:dyDescent="0.2">
      <c r="A187" s="156">
        <v>7.12</v>
      </c>
      <c r="B187" s="172" t="s">
        <v>594</v>
      </c>
      <c r="C187" s="156" t="s">
        <v>82</v>
      </c>
      <c r="D187" s="173">
        <v>1</v>
      </c>
      <c r="E187" s="123">
        <v>42080350</v>
      </c>
      <c r="F187" s="123">
        <f t="shared" si="0"/>
        <v>42080350</v>
      </c>
      <c r="G187" s="123">
        <v>41806828</v>
      </c>
      <c r="H187" s="123">
        <f t="shared" si="1"/>
        <v>41806828</v>
      </c>
      <c r="I187" s="124" t="str">
        <f t="shared" si="2"/>
        <v>OK</v>
      </c>
      <c r="J187" s="123">
        <v>41848908</v>
      </c>
      <c r="K187" s="123">
        <f t="shared" si="3"/>
        <v>41848908</v>
      </c>
      <c r="L187" s="124" t="str">
        <f t="shared" si="4"/>
        <v>OK</v>
      </c>
      <c r="M187" s="4"/>
      <c r="N187" s="4"/>
      <c r="O187" s="4"/>
      <c r="P187" s="4"/>
      <c r="Q187" s="4"/>
      <c r="R187" s="4"/>
      <c r="S187" s="4"/>
      <c r="T187" s="4"/>
      <c r="U187" s="4"/>
      <c r="V187" s="4"/>
      <c r="W187" s="4"/>
      <c r="X187" s="4"/>
      <c r="Y187" s="4"/>
      <c r="Z187" s="4"/>
    </row>
    <row r="188" spans="1:26" ht="12.75" customHeight="1" x14ac:dyDescent="0.2">
      <c r="A188" s="156">
        <v>7.13</v>
      </c>
      <c r="B188" s="172" t="s">
        <v>595</v>
      </c>
      <c r="C188" s="156" t="s">
        <v>82</v>
      </c>
      <c r="D188" s="173">
        <v>1</v>
      </c>
      <c r="E188" s="123">
        <v>48219964</v>
      </c>
      <c r="F188" s="123">
        <f t="shared" si="0"/>
        <v>48219964</v>
      </c>
      <c r="G188" s="123">
        <v>47906534</v>
      </c>
      <c r="H188" s="123">
        <f t="shared" si="1"/>
        <v>47906534</v>
      </c>
      <c r="I188" s="124" t="str">
        <f t="shared" si="2"/>
        <v>OK</v>
      </c>
      <c r="J188" s="123">
        <v>47954754</v>
      </c>
      <c r="K188" s="123">
        <f t="shared" si="3"/>
        <v>47954754</v>
      </c>
      <c r="L188" s="124" t="str">
        <f t="shared" si="4"/>
        <v>OK</v>
      </c>
      <c r="M188" s="4"/>
      <c r="N188" s="4"/>
      <c r="O188" s="4"/>
      <c r="P188" s="4"/>
      <c r="Q188" s="4"/>
      <c r="R188" s="4"/>
      <c r="S188" s="4"/>
      <c r="T188" s="4"/>
      <c r="U188" s="4"/>
      <c r="V188" s="4"/>
      <c r="W188" s="4"/>
      <c r="X188" s="4"/>
      <c r="Y188" s="4"/>
      <c r="Z188" s="4"/>
    </row>
    <row r="189" spans="1:26" ht="12.75" customHeight="1" x14ac:dyDescent="0.2">
      <c r="A189" s="156">
        <v>7.14</v>
      </c>
      <c r="B189" s="172" t="s">
        <v>596</v>
      </c>
      <c r="C189" s="156" t="s">
        <v>82</v>
      </c>
      <c r="D189" s="173">
        <v>3</v>
      </c>
      <c r="E189" s="123">
        <v>789051</v>
      </c>
      <c r="F189" s="123">
        <f t="shared" si="0"/>
        <v>2367153</v>
      </c>
      <c r="G189" s="123">
        <v>783922</v>
      </c>
      <c r="H189" s="123">
        <f t="shared" si="1"/>
        <v>2351766</v>
      </c>
      <c r="I189" s="124" t="str">
        <f t="shared" si="2"/>
        <v>OK</v>
      </c>
      <c r="J189" s="123">
        <v>784711</v>
      </c>
      <c r="K189" s="123">
        <f t="shared" si="3"/>
        <v>2354133</v>
      </c>
      <c r="L189" s="124" t="str">
        <f t="shared" si="4"/>
        <v>OK</v>
      </c>
      <c r="M189" s="4"/>
      <c r="N189" s="4"/>
      <c r="O189" s="4"/>
      <c r="P189" s="4"/>
      <c r="Q189" s="4"/>
      <c r="R189" s="4"/>
      <c r="S189" s="4"/>
      <c r="T189" s="4"/>
      <c r="U189" s="4"/>
      <c r="V189" s="4"/>
      <c r="W189" s="4"/>
      <c r="X189" s="4"/>
      <c r="Y189" s="4"/>
      <c r="Z189" s="4"/>
    </row>
    <row r="190" spans="1:26" ht="12.75" customHeight="1" x14ac:dyDescent="0.2">
      <c r="A190" s="156">
        <v>7.15</v>
      </c>
      <c r="B190" s="172" t="s">
        <v>597</v>
      </c>
      <c r="C190" s="156" t="s">
        <v>82</v>
      </c>
      <c r="D190" s="173">
        <v>3</v>
      </c>
      <c r="E190" s="123">
        <v>737571</v>
      </c>
      <c r="F190" s="123">
        <f t="shared" si="0"/>
        <v>2212713</v>
      </c>
      <c r="G190" s="123">
        <v>732777</v>
      </c>
      <c r="H190" s="123">
        <f t="shared" si="1"/>
        <v>2198331</v>
      </c>
      <c r="I190" s="124" t="str">
        <f t="shared" si="2"/>
        <v>OK</v>
      </c>
      <c r="J190" s="123">
        <v>733514</v>
      </c>
      <c r="K190" s="123">
        <f t="shared" si="3"/>
        <v>2200542</v>
      </c>
      <c r="L190" s="124" t="str">
        <f t="shared" si="4"/>
        <v>OK</v>
      </c>
      <c r="M190" s="4"/>
      <c r="N190" s="4"/>
      <c r="O190" s="4"/>
      <c r="P190" s="4"/>
      <c r="Q190" s="4"/>
      <c r="R190" s="4"/>
      <c r="S190" s="4"/>
      <c r="T190" s="4"/>
      <c r="U190" s="4"/>
      <c r="V190" s="4"/>
      <c r="W190" s="4"/>
      <c r="X190" s="4"/>
      <c r="Y190" s="4"/>
      <c r="Z190" s="4"/>
    </row>
    <row r="191" spans="1:26" ht="12.75" customHeight="1" x14ac:dyDescent="0.2">
      <c r="A191" s="156">
        <v>7.16</v>
      </c>
      <c r="B191" s="172" t="s">
        <v>598</v>
      </c>
      <c r="C191" s="156" t="s">
        <v>82</v>
      </c>
      <c r="D191" s="173">
        <v>2</v>
      </c>
      <c r="E191" s="123">
        <v>667371</v>
      </c>
      <c r="F191" s="123">
        <f t="shared" si="0"/>
        <v>1334742</v>
      </c>
      <c r="G191" s="123">
        <v>663033</v>
      </c>
      <c r="H191" s="123">
        <f t="shared" si="1"/>
        <v>1326066</v>
      </c>
      <c r="I191" s="124" t="str">
        <f t="shared" si="2"/>
        <v>OK</v>
      </c>
      <c r="J191" s="123">
        <v>663700</v>
      </c>
      <c r="K191" s="123">
        <f t="shared" si="3"/>
        <v>1327400</v>
      </c>
      <c r="L191" s="124" t="str">
        <f t="shared" si="4"/>
        <v>OK</v>
      </c>
      <c r="M191" s="4"/>
      <c r="N191" s="4"/>
      <c r="O191" s="4"/>
      <c r="P191" s="4"/>
      <c r="Q191" s="4"/>
      <c r="R191" s="4"/>
      <c r="S191" s="4"/>
      <c r="T191" s="4"/>
      <c r="U191" s="4"/>
      <c r="V191" s="4"/>
      <c r="W191" s="4"/>
      <c r="X191" s="4"/>
      <c r="Y191" s="4"/>
      <c r="Z191" s="4"/>
    </row>
    <row r="192" spans="1:26" ht="12.75" customHeight="1" x14ac:dyDescent="0.2">
      <c r="A192" s="156">
        <v>7.17</v>
      </c>
      <c r="B192" s="172" t="s">
        <v>599</v>
      </c>
      <c r="C192" s="156" t="s">
        <v>82</v>
      </c>
      <c r="D192" s="173">
        <v>2</v>
      </c>
      <c r="E192" s="123">
        <v>583131</v>
      </c>
      <c r="F192" s="123">
        <f t="shared" si="0"/>
        <v>1166262</v>
      </c>
      <c r="G192" s="123">
        <v>579341</v>
      </c>
      <c r="H192" s="123">
        <f t="shared" si="1"/>
        <v>1158682</v>
      </c>
      <c r="I192" s="124" t="str">
        <f t="shared" si="2"/>
        <v>OK</v>
      </c>
      <c r="J192" s="123">
        <v>579924</v>
      </c>
      <c r="K192" s="123">
        <f t="shared" si="3"/>
        <v>1159848</v>
      </c>
      <c r="L192" s="124" t="str">
        <f t="shared" si="4"/>
        <v>OK</v>
      </c>
      <c r="M192" s="4"/>
      <c r="N192" s="4"/>
      <c r="O192" s="4"/>
      <c r="P192" s="4"/>
      <c r="Q192" s="4"/>
      <c r="R192" s="4"/>
      <c r="S192" s="4"/>
      <c r="T192" s="4"/>
      <c r="U192" s="4"/>
      <c r="V192" s="4"/>
      <c r="W192" s="4"/>
      <c r="X192" s="4"/>
      <c r="Y192" s="4"/>
      <c r="Z192" s="4"/>
    </row>
    <row r="193" spans="1:26" ht="12.75" customHeight="1" x14ac:dyDescent="0.2">
      <c r="A193" s="156">
        <v>7.1800000000000104</v>
      </c>
      <c r="B193" s="172" t="s">
        <v>600</v>
      </c>
      <c r="C193" s="156" t="s">
        <v>82</v>
      </c>
      <c r="D193" s="173">
        <v>124</v>
      </c>
      <c r="E193" s="123">
        <v>46816</v>
      </c>
      <c r="F193" s="123">
        <f t="shared" si="0"/>
        <v>5805184</v>
      </c>
      <c r="G193" s="123">
        <v>46512</v>
      </c>
      <c r="H193" s="123">
        <f t="shared" si="1"/>
        <v>5767488</v>
      </c>
      <c r="I193" s="124" t="str">
        <f t="shared" si="2"/>
        <v>OK</v>
      </c>
      <c r="J193" s="123">
        <v>46559</v>
      </c>
      <c r="K193" s="123">
        <f t="shared" si="3"/>
        <v>5773316</v>
      </c>
      <c r="L193" s="124" t="str">
        <f t="shared" si="4"/>
        <v>OK</v>
      </c>
      <c r="M193" s="4"/>
      <c r="N193" s="4"/>
      <c r="O193" s="4"/>
      <c r="P193" s="4"/>
      <c r="Q193" s="4"/>
      <c r="R193" s="4"/>
      <c r="S193" s="4"/>
      <c r="T193" s="4"/>
      <c r="U193" s="4"/>
      <c r="V193" s="4"/>
      <c r="W193" s="4"/>
      <c r="X193" s="4"/>
      <c r="Y193" s="4"/>
      <c r="Z193" s="4"/>
    </row>
    <row r="194" spans="1:26" ht="12.75" customHeight="1" x14ac:dyDescent="0.2">
      <c r="A194" s="156">
        <v>7.1900000000000102</v>
      </c>
      <c r="B194" s="172" t="s">
        <v>601</v>
      </c>
      <c r="C194" s="156" t="s">
        <v>82</v>
      </c>
      <c r="D194" s="173">
        <v>2</v>
      </c>
      <c r="E194" s="123">
        <v>74545</v>
      </c>
      <c r="F194" s="123">
        <f t="shared" si="0"/>
        <v>149090</v>
      </c>
      <c r="G194" s="123">
        <v>74060</v>
      </c>
      <c r="H194" s="123">
        <f t="shared" si="1"/>
        <v>148120</v>
      </c>
      <c r="I194" s="124" t="str">
        <f t="shared" si="2"/>
        <v>OK</v>
      </c>
      <c r="J194" s="123">
        <v>74135</v>
      </c>
      <c r="K194" s="123">
        <f t="shared" si="3"/>
        <v>148270</v>
      </c>
      <c r="L194" s="124" t="str">
        <f t="shared" si="4"/>
        <v>OK</v>
      </c>
      <c r="M194" s="4"/>
      <c r="N194" s="4"/>
      <c r="O194" s="4"/>
      <c r="P194" s="4"/>
      <c r="Q194" s="4"/>
      <c r="R194" s="4"/>
      <c r="S194" s="4"/>
      <c r="T194" s="4"/>
      <c r="U194" s="4"/>
      <c r="V194" s="4"/>
      <c r="W194" s="4"/>
      <c r="X194" s="4"/>
      <c r="Y194" s="4"/>
      <c r="Z194" s="4"/>
    </row>
    <row r="195" spans="1:26" ht="12.75" customHeight="1" x14ac:dyDescent="0.2">
      <c r="A195" s="156">
        <v>7.2000000000000099</v>
      </c>
      <c r="B195" s="172" t="s">
        <v>602</v>
      </c>
      <c r="C195" s="156" t="s">
        <v>105</v>
      </c>
      <c r="D195" s="173">
        <v>100</v>
      </c>
      <c r="E195" s="123">
        <v>217174</v>
      </c>
      <c r="F195" s="123">
        <f t="shared" si="0"/>
        <v>21717400</v>
      </c>
      <c r="G195" s="123">
        <v>215762</v>
      </c>
      <c r="H195" s="123">
        <f t="shared" si="1"/>
        <v>21576200</v>
      </c>
      <c r="I195" s="124" t="str">
        <f t="shared" si="2"/>
        <v>OK</v>
      </c>
      <c r="J195" s="123">
        <v>215980</v>
      </c>
      <c r="K195" s="123">
        <f t="shared" si="3"/>
        <v>21598000</v>
      </c>
      <c r="L195" s="124" t="str">
        <f t="shared" si="4"/>
        <v>OK</v>
      </c>
      <c r="M195" s="4"/>
      <c r="N195" s="4"/>
      <c r="O195" s="4"/>
      <c r="P195" s="4"/>
      <c r="Q195" s="4"/>
      <c r="R195" s="4"/>
      <c r="S195" s="4"/>
      <c r="T195" s="4"/>
      <c r="U195" s="4"/>
      <c r="V195" s="4"/>
      <c r="W195" s="4"/>
      <c r="X195" s="4"/>
      <c r="Y195" s="4"/>
      <c r="Z195" s="4"/>
    </row>
    <row r="196" spans="1:26" ht="12.75" customHeight="1" x14ac:dyDescent="0.2">
      <c r="A196" s="156">
        <v>7.2100000000000097</v>
      </c>
      <c r="B196" s="172" t="s">
        <v>603</v>
      </c>
      <c r="C196" s="156" t="s">
        <v>105</v>
      </c>
      <c r="D196" s="173">
        <v>70</v>
      </c>
      <c r="E196" s="123">
        <v>107626</v>
      </c>
      <c r="F196" s="123">
        <f t="shared" si="0"/>
        <v>7533820</v>
      </c>
      <c r="G196" s="123">
        <v>106926</v>
      </c>
      <c r="H196" s="123">
        <f t="shared" si="1"/>
        <v>7484820</v>
      </c>
      <c r="I196" s="124" t="str">
        <f t="shared" si="2"/>
        <v>OK</v>
      </c>
      <c r="J196" s="123">
        <v>107034</v>
      </c>
      <c r="K196" s="123">
        <f t="shared" si="3"/>
        <v>7492380</v>
      </c>
      <c r="L196" s="124" t="str">
        <f t="shared" si="4"/>
        <v>OK</v>
      </c>
      <c r="M196" s="4"/>
      <c r="N196" s="4"/>
      <c r="O196" s="4"/>
      <c r="P196" s="4"/>
      <c r="Q196" s="4"/>
      <c r="R196" s="4"/>
      <c r="S196" s="4"/>
      <c r="T196" s="4"/>
      <c r="U196" s="4"/>
      <c r="V196" s="4"/>
      <c r="W196" s="4"/>
      <c r="X196" s="4"/>
      <c r="Y196" s="4"/>
      <c r="Z196" s="4"/>
    </row>
    <row r="197" spans="1:26" ht="12.75" customHeight="1" x14ac:dyDescent="0.2">
      <c r="A197" s="156">
        <v>7.2200000000000104</v>
      </c>
      <c r="B197" s="172" t="s">
        <v>604</v>
      </c>
      <c r="C197" s="156" t="s">
        <v>105</v>
      </c>
      <c r="D197" s="173">
        <v>50</v>
      </c>
      <c r="E197" s="123">
        <v>100879</v>
      </c>
      <c r="F197" s="123">
        <f t="shared" si="0"/>
        <v>5043950</v>
      </c>
      <c r="G197" s="123">
        <v>100223</v>
      </c>
      <c r="H197" s="123">
        <f t="shared" si="1"/>
        <v>5011150</v>
      </c>
      <c r="I197" s="124" t="str">
        <f t="shared" si="2"/>
        <v>OK</v>
      </c>
      <c r="J197" s="123">
        <v>100324</v>
      </c>
      <c r="K197" s="123">
        <f t="shared" si="3"/>
        <v>5016200</v>
      </c>
      <c r="L197" s="124" t="str">
        <f t="shared" si="4"/>
        <v>OK</v>
      </c>
      <c r="M197" s="4"/>
      <c r="N197" s="4"/>
      <c r="O197" s="4"/>
      <c r="P197" s="4"/>
      <c r="Q197" s="4"/>
      <c r="R197" s="4"/>
      <c r="S197" s="4"/>
      <c r="T197" s="4"/>
      <c r="U197" s="4"/>
      <c r="V197" s="4"/>
      <c r="W197" s="4"/>
      <c r="X197" s="4"/>
      <c r="Y197" s="4"/>
      <c r="Z197" s="4"/>
    </row>
    <row r="198" spans="1:26" ht="12.75" customHeight="1" x14ac:dyDescent="0.2">
      <c r="A198" s="156">
        <v>7.2300000000000102</v>
      </c>
      <c r="B198" s="172" t="s">
        <v>605</v>
      </c>
      <c r="C198" s="156" t="s">
        <v>105</v>
      </c>
      <c r="D198" s="173">
        <v>65</v>
      </c>
      <c r="E198" s="123">
        <v>94249</v>
      </c>
      <c r="F198" s="123">
        <f t="shared" si="0"/>
        <v>6126185</v>
      </c>
      <c r="G198" s="123">
        <v>93636</v>
      </c>
      <c r="H198" s="123">
        <f t="shared" si="1"/>
        <v>6086340</v>
      </c>
      <c r="I198" s="124" t="str">
        <f t="shared" si="2"/>
        <v>OK</v>
      </c>
      <c r="J198" s="123">
        <v>93731</v>
      </c>
      <c r="K198" s="123">
        <f t="shared" si="3"/>
        <v>6092515</v>
      </c>
      <c r="L198" s="124" t="str">
        <f t="shared" si="4"/>
        <v>OK</v>
      </c>
      <c r="M198" s="4"/>
      <c r="N198" s="4"/>
      <c r="O198" s="4"/>
      <c r="P198" s="4"/>
      <c r="Q198" s="4"/>
      <c r="R198" s="4"/>
      <c r="S198" s="4"/>
      <c r="T198" s="4"/>
      <c r="U198" s="4"/>
      <c r="V198" s="4"/>
      <c r="W198" s="4"/>
      <c r="X198" s="4"/>
      <c r="Y198" s="4"/>
      <c r="Z198" s="4"/>
    </row>
    <row r="199" spans="1:26" ht="12.75" customHeight="1" x14ac:dyDescent="0.2">
      <c r="A199" s="156">
        <v>7.24000000000001</v>
      </c>
      <c r="B199" s="172" t="s">
        <v>606</v>
      </c>
      <c r="C199" s="156" t="s">
        <v>105</v>
      </c>
      <c r="D199" s="173">
        <v>550</v>
      </c>
      <c r="E199" s="123">
        <v>262804</v>
      </c>
      <c r="F199" s="123">
        <f t="shared" si="0"/>
        <v>144542200</v>
      </c>
      <c r="G199" s="123">
        <v>261096</v>
      </c>
      <c r="H199" s="123">
        <f t="shared" si="1"/>
        <v>143602800</v>
      </c>
      <c r="I199" s="124" t="str">
        <f t="shared" si="2"/>
        <v>OK</v>
      </c>
      <c r="J199" s="123">
        <v>261359</v>
      </c>
      <c r="K199" s="123">
        <f t="shared" si="3"/>
        <v>143747450</v>
      </c>
      <c r="L199" s="124" t="str">
        <f t="shared" si="4"/>
        <v>OK</v>
      </c>
      <c r="M199" s="4"/>
      <c r="N199" s="4"/>
      <c r="O199" s="4"/>
      <c r="P199" s="4"/>
      <c r="Q199" s="4"/>
      <c r="R199" s="4"/>
      <c r="S199" s="4"/>
      <c r="T199" s="4"/>
      <c r="U199" s="4"/>
      <c r="V199" s="4"/>
      <c r="W199" s="4"/>
      <c r="X199" s="4"/>
      <c r="Y199" s="4"/>
      <c r="Z199" s="4"/>
    </row>
    <row r="200" spans="1:26" ht="12.75" customHeight="1" x14ac:dyDescent="0.2">
      <c r="A200" s="156">
        <v>7.2500000000000098</v>
      </c>
      <c r="B200" s="172" t="s">
        <v>607</v>
      </c>
      <c r="C200" s="156" t="s">
        <v>82</v>
      </c>
      <c r="D200" s="173">
        <v>2</v>
      </c>
      <c r="E200" s="123">
        <v>262804</v>
      </c>
      <c r="F200" s="123">
        <f t="shared" si="0"/>
        <v>525608</v>
      </c>
      <c r="G200" s="123">
        <v>261096</v>
      </c>
      <c r="H200" s="123">
        <f t="shared" si="1"/>
        <v>522192</v>
      </c>
      <c r="I200" s="124" t="str">
        <f t="shared" si="2"/>
        <v>OK</v>
      </c>
      <c r="J200" s="123">
        <v>261359</v>
      </c>
      <c r="K200" s="123">
        <f t="shared" si="3"/>
        <v>522718</v>
      </c>
      <c r="L200" s="124" t="str">
        <f t="shared" si="4"/>
        <v>OK</v>
      </c>
      <c r="M200" s="4"/>
      <c r="N200" s="4"/>
      <c r="O200" s="4"/>
      <c r="P200" s="4"/>
      <c r="Q200" s="4"/>
      <c r="R200" s="4"/>
      <c r="S200" s="4"/>
      <c r="T200" s="4"/>
      <c r="U200" s="4"/>
      <c r="V200" s="4"/>
      <c r="W200" s="4"/>
      <c r="X200" s="4"/>
      <c r="Y200" s="4"/>
      <c r="Z200" s="4"/>
    </row>
    <row r="201" spans="1:26" ht="12.75" customHeight="1" x14ac:dyDescent="0.2">
      <c r="A201" s="156">
        <v>7.2600000000000096</v>
      </c>
      <c r="B201" s="172" t="s">
        <v>608</v>
      </c>
      <c r="C201" s="156" t="s">
        <v>82</v>
      </c>
      <c r="D201" s="173">
        <v>27</v>
      </c>
      <c r="E201" s="123">
        <v>133197</v>
      </c>
      <c r="F201" s="123">
        <f t="shared" si="0"/>
        <v>3596319</v>
      </c>
      <c r="G201" s="123">
        <v>132331</v>
      </c>
      <c r="H201" s="123">
        <f t="shared" si="1"/>
        <v>3572937</v>
      </c>
      <c r="I201" s="124" t="str">
        <f t="shared" si="2"/>
        <v>OK</v>
      </c>
      <c r="J201" s="123">
        <v>132464</v>
      </c>
      <c r="K201" s="123">
        <f t="shared" si="3"/>
        <v>3576528</v>
      </c>
      <c r="L201" s="124" t="str">
        <f t="shared" si="4"/>
        <v>OK</v>
      </c>
      <c r="M201" s="4"/>
      <c r="N201" s="4"/>
      <c r="O201" s="4"/>
      <c r="P201" s="4"/>
      <c r="Q201" s="4"/>
      <c r="R201" s="4"/>
      <c r="S201" s="4"/>
      <c r="T201" s="4"/>
      <c r="U201" s="4"/>
      <c r="V201" s="4"/>
      <c r="W201" s="4"/>
      <c r="X201" s="4"/>
      <c r="Y201" s="4"/>
      <c r="Z201" s="4"/>
    </row>
    <row r="202" spans="1:26" ht="12.75" customHeight="1" x14ac:dyDescent="0.2">
      <c r="A202" s="156">
        <v>7.2700000000000102</v>
      </c>
      <c r="B202" s="172" t="s">
        <v>609</v>
      </c>
      <c r="C202" s="156" t="s">
        <v>82</v>
      </c>
      <c r="D202" s="173">
        <v>375</v>
      </c>
      <c r="E202" s="123">
        <v>181808</v>
      </c>
      <c r="F202" s="123">
        <f t="shared" si="0"/>
        <v>68178000</v>
      </c>
      <c r="G202" s="123">
        <v>180626</v>
      </c>
      <c r="H202" s="123">
        <f t="shared" si="1"/>
        <v>67734750</v>
      </c>
      <c r="I202" s="124" t="str">
        <f t="shared" si="2"/>
        <v>OK</v>
      </c>
      <c r="J202" s="123">
        <v>180808</v>
      </c>
      <c r="K202" s="123">
        <f t="shared" si="3"/>
        <v>67803000</v>
      </c>
      <c r="L202" s="124" t="str">
        <f t="shared" si="4"/>
        <v>OK</v>
      </c>
      <c r="M202" s="4"/>
      <c r="N202" s="4"/>
      <c r="O202" s="4"/>
      <c r="P202" s="4"/>
      <c r="Q202" s="4"/>
      <c r="R202" s="4"/>
      <c r="S202" s="4"/>
      <c r="T202" s="4"/>
      <c r="U202" s="4"/>
      <c r="V202" s="4"/>
      <c r="W202" s="4"/>
      <c r="X202" s="4"/>
      <c r="Y202" s="4"/>
      <c r="Z202" s="4"/>
    </row>
    <row r="203" spans="1:26" ht="12.75" customHeight="1" x14ac:dyDescent="0.2">
      <c r="A203" s="156">
        <v>7.28000000000001</v>
      </c>
      <c r="B203" s="172" t="s">
        <v>610</v>
      </c>
      <c r="C203" s="156" t="s">
        <v>82</v>
      </c>
      <c r="D203" s="173">
        <v>190</v>
      </c>
      <c r="E203" s="123">
        <v>246626</v>
      </c>
      <c r="F203" s="123">
        <f t="shared" si="0"/>
        <v>46858940</v>
      </c>
      <c r="G203" s="123">
        <v>245023</v>
      </c>
      <c r="H203" s="123">
        <f t="shared" si="1"/>
        <v>46554370</v>
      </c>
      <c r="I203" s="124" t="str">
        <f t="shared" si="2"/>
        <v>OK</v>
      </c>
      <c r="J203" s="123">
        <v>245270</v>
      </c>
      <c r="K203" s="123">
        <f t="shared" si="3"/>
        <v>46601300</v>
      </c>
      <c r="L203" s="124" t="str">
        <f t="shared" si="4"/>
        <v>OK</v>
      </c>
      <c r="M203" s="4"/>
      <c r="N203" s="4"/>
      <c r="O203" s="4"/>
      <c r="P203" s="4"/>
      <c r="Q203" s="4"/>
      <c r="R203" s="4"/>
      <c r="S203" s="4"/>
      <c r="T203" s="4"/>
      <c r="U203" s="4"/>
      <c r="V203" s="4"/>
      <c r="W203" s="4"/>
      <c r="X203" s="4"/>
      <c r="Y203" s="4"/>
      <c r="Z203" s="4"/>
    </row>
    <row r="204" spans="1:26" ht="12.75" customHeight="1" x14ac:dyDescent="0.2">
      <c r="A204" s="156">
        <v>7.2900000000000098</v>
      </c>
      <c r="B204" s="172" t="s">
        <v>611</v>
      </c>
      <c r="C204" s="156" t="s">
        <v>82</v>
      </c>
      <c r="D204" s="173">
        <v>35</v>
      </c>
      <c r="E204" s="123">
        <v>256246</v>
      </c>
      <c r="F204" s="123">
        <f t="shared" si="0"/>
        <v>8968610</v>
      </c>
      <c r="G204" s="123">
        <v>254580</v>
      </c>
      <c r="H204" s="123">
        <f t="shared" si="1"/>
        <v>8910300</v>
      </c>
      <c r="I204" s="124" t="str">
        <f t="shared" si="2"/>
        <v>OK</v>
      </c>
      <c r="J204" s="123">
        <v>254837</v>
      </c>
      <c r="K204" s="123">
        <f t="shared" si="3"/>
        <v>8919295</v>
      </c>
      <c r="L204" s="124" t="str">
        <f t="shared" si="4"/>
        <v>OK</v>
      </c>
      <c r="M204" s="4"/>
      <c r="N204" s="4"/>
      <c r="O204" s="4"/>
      <c r="P204" s="4"/>
      <c r="Q204" s="4"/>
      <c r="R204" s="4"/>
      <c r="S204" s="4"/>
      <c r="T204" s="4"/>
      <c r="U204" s="4"/>
      <c r="V204" s="4"/>
      <c r="W204" s="4"/>
      <c r="X204" s="4"/>
      <c r="Y204" s="4"/>
      <c r="Z204" s="4"/>
    </row>
    <row r="205" spans="1:26" ht="12.75" customHeight="1" x14ac:dyDescent="0.2">
      <c r="A205" s="156">
        <v>7.3000000000000096</v>
      </c>
      <c r="B205" s="172" t="s">
        <v>612</v>
      </c>
      <c r="C205" s="156" t="s">
        <v>82</v>
      </c>
      <c r="D205" s="173">
        <v>18</v>
      </c>
      <c r="E205" s="123">
        <v>274706</v>
      </c>
      <c r="F205" s="123">
        <f t="shared" si="0"/>
        <v>4944708</v>
      </c>
      <c r="G205" s="123">
        <v>272920</v>
      </c>
      <c r="H205" s="123">
        <f t="shared" si="1"/>
        <v>4912560</v>
      </c>
      <c r="I205" s="124" t="str">
        <f t="shared" si="2"/>
        <v>OK</v>
      </c>
      <c r="J205" s="123">
        <v>273195</v>
      </c>
      <c r="K205" s="123">
        <f t="shared" si="3"/>
        <v>4917510</v>
      </c>
      <c r="L205" s="124" t="str">
        <f t="shared" si="4"/>
        <v>OK</v>
      </c>
      <c r="M205" s="4"/>
      <c r="N205" s="4"/>
      <c r="O205" s="4"/>
      <c r="P205" s="4"/>
      <c r="Q205" s="4"/>
      <c r="R205" s="4"/>
      <c r="S205" s="4"/>
      <c r="T205" s="4"/>
      <c r="U205" s="4"/>
      <c r="V205" s="4"/>
      <c r="W205" s="4"/>
      <c r="X205" s="4"/>
      <c r="Y205" s="4"/>
      <c r="Z205" s="4"/>
    </row>
    <row r="206" spans="1:26" ht="12.75" customHeight="1" x14ac:dyDescent="0.2">
      <c r="A206" s="156">
        <v>7.3100000000000103</v>
      </c>
      <c r="B206" s="172" t="s">
        <v>613</v>
      </c>
      <c r="C206" s="156" t="s">
        <v>82</v>
      </c>
      <c r="D206" s="173">
        <v>16</v>
      </c>
      <c r="E206" s="123">
        <v>519672</v>
      </c>
      <c r="F206" s="123">
        <f t="shared" si="0"/>
        <v>8314752</v>
      </c>
      <c r="G206" s="123">
        <v>516294</v>
      </c>
      <c r="H206" s="123">
        <f t="shared" si="1"/>
        <v>8260704</v>
      </c>
      <c r="I206" s="124" t="str">
        <f t="shared" si="2"/>
        <v>OK</v>
      </c>
      <c r="J206" s="123">
        <v>516814</v>
      </c>
      <c r="K206" s="123">
        <f t="shared" si="3"/>
        <v>8269024</v>
      </c>
      <c r="L206" s="124" t="str">
        <f t="shared" si="4"/>
        <v>OK</v>
      </c>
      <c r="M206" s="4"/>
      <c r="N206" s="4"/>
      <c r="O206" s="4"/>
      <c r="P206" s="4"/>
      <c r="Q206" s="4"/>
      <c r="R206" s="4"/>
      <c r="S206" s="4"/>
      <c r="T206" s="4"/>
      <c r="U206" s="4"/>
      <c r="V206" s="4"/>
      <c r="W206" s="4"/>
      <c r="X206" s="4"/>
      <c r="Y206" s="4"/>
      <c r="Z206" s="4"/>
    </row>
    <row r="207" spans="1:26" ht="12.75" customHeight="1" x14ac:dyDescent="0.2">
      <c r="A207" s="156">
        <v>7.3200000000000101</v>
      </c>
      <c r="B207" s="172" t="s">
        <v>614</v>
      </c>
      <c r="C207" s="156" t="s">
        <v>82</v>
      </c>
      <c r="D207" s="173">
        <v>16</v>
      </c>
      <c r="E207" s="123">
        <v>352706</v>
      </c>
      <c r="F207" s="123">
        <f t="shared" si="0"/>
        <v>5643296</v>
      </c>
      <c r="G207" s="123">
        <v>350413</v>
      </c>
      <c r="H207" s="123">
        <f t="shared" si="1"/>
        <v>5606608</v>
      </c>
      <c r="I207" s="124" t="str">
        <f t="shared" si="2"/>
        <v>OK</v>
      </c>
      <c r="J207" s="123">
        <v>350766</v>
      </c>
      <c r="K207" s="123">
        <f t="shared" si="3"/>
        <v>5612256</v>
      </c>
      <c r="L207" s="124" t="str">
        <f t="shared" si="4"/>
        <v>OK</v>
      </c>
      <c r="M207" s="4"/>
      <c r="N207" s="4"/>
      <c r="O207" s="4"/>
      <c r="P207" s="4"/>
      <c r="Q207" s="4"/>
      <c r="R207" s="4"/>
      <c r="S207" s="4"/>
      <c r="T207" s="4"/>
      <c r="U207" s="4"/>
      <c r="V207" s="4"/>
      <c r="W207" s="4"/>
      <c r="X207" s="4"/>
      <c r="Y207" s="4"/>
      <c r="Z207" s="4"/>
    </row>
    <row r="208" spans="1:26" ht="12.75" customHeight="1" x14ac:dyDescent="0.2">
      <c r="A208" s="156">
        <v>7.3300000000000196</v>
      </c>
      <c r="B208" s="172" t="s">
        <v>615</v>
      </c>
      <c r="C208" s="156" t="s">
        <v>82</v>
      </c>
      <c r="D208" s="173">
        <v>9</v>
      </c>
      <c r="E208" s="123">
        <v>203207</v>
      </c>
      <c r="F208" s="123">
        <f t="shared" si="0"/>
        <v>1828863</v>
      </c>
      <c r="G208" s="123">
        <v>201886</v>
      </c>
      <c r="H208" s="123">
        <f t="shared" si="1"/>
        <v>1816974</v>
      </c>
      <c r="I208" s="124" t="str">
        <f t="shared" si="2"/>
        <v>OK</v>
      </c>
      <c r="J208" s="123">
        <v>202089</v>
      </c>
      <c r="K208" s="123">
        <f t="shared" si="3"/>
        <v>1818801</v>
      </c>
      <c r="L208" s="124" t="str">
        <f t="shared" si="4"/>
        <v>OK</v>
      </c>
      <c r="M208" s="4"/>
      <c r="N208" s="4"/>
      <c r="O208" s="4"/>
      <c r="P208" s="4"/>
      <c r="Q208" s="4"/>
      <c r="R208" s="4"/>
      <c r="S208" s="4"/>
      <c r="T208" s="4"/>
      <c r="U208" s="4"/>
      <c r="V208" s="4"/>
      <c r="W208" s="4"/>
      <c r="X208" s="4"/>
      <c r="Y208" s="4"/>
      <c r="Z208" s="4"/>
    </row>
    <row r="209" spans="1:26" ht="12.75" customHeight="1" x14ac:dyDescent="0.2">
      <c r="A209" s="156">
        <v>7.3400000000000203</v>
      </c>
      <c r="B209" s="172" t="s">
        <v>616</v>
      </c>
      <c r="C209" s="156" t="s">
        <v>82</v>
      </c>
      <c r="D209" s="173">
        <v>1</v>
      </c>
      <c r="E209" s="123">
        <v>17116519</v>
      </c>
      <c r="F209" s="123">
        <f t="shared" si="0"/>
        <v>17116519</v>
      </c>
      <c r="G209" s="123">
        <v>17005262</v>
      </c>
      <c r="H209" s="123">
        <f t="shared" si="1"/>
        <v>17005262</v>
      </c>
      <c r="I209" s="124" t="str">
        <f t="shared" si="2"/>
        <v>OK</v>
      </c>
      <c r="J209" s="123">
        <v>17022378</v>
      </c>
      <c r="K209" s="123">
        <f t="shared" si="3"/>
        <v>17022378</v>
      </c>
      <c r="L209" s="124" t="str">
        <f t="shared" si="4"/>
        <v>OK</v>
      </c>
      <c r="M209" s="4"/>
      <c r="N209" s="4"/>
      <c r="O209" s="4"/>
      <c r="P209" s="4"/>
      <c r="Q209" s="4"/>
      <c r="R209" s="4"/>
      <c r="S209" s="4"/>
      <c r="T209" s="4"/>
      <c r="U209" s="4"/>
      <c r="V209" s="4"/>
      <c r="W209" s="4"/>
      <c r="X209" s="4"/>
      <c r="Y209" s="4"/>
      <c r="Z209" s="4"/>
    </row>
    <row r="210" spans="1:26" ht="12.75" customHeight="1" x14ac:dyDescent="0.2">
      <c r="A210" s="156">
        <v>7.3500000000000201</v>
      </c>
      <c r="B210" s="172" t="s">
        <v>617</v>
      </c>
      <c r="C210" s="156" t="s">
        <v>82</v>
      </c>
      <c r="D210" s="173">
        <v>1</v>
      </c>
      <c r="E210" s="123">
        <v>1030539</v>
      </c>
      <c r="F210" s="123">
        <f t="shared" si="0"/>
        <v>1030539</v>
      </c>
      <c r="G210" s="123">
        <v>1023840</v>
      </c>
      <c r="H210" s="123">
        <f t="shared" si="1"/>
        <v>1023840</v>
      </c>
      <c r="I210" s="124" t="str">
        <f t="shared" si="2"/>
        <v>OK</v>
      </c>
      <c r="J210" s="123">
        <v>1024871</v>
      </c>
      <c r="K210" s="123">
        <f t="shared" si="3"/>
        <v>1024871</v>
      </c>
      <c r="L210" s="124" t="str">
        <f t="shared" si="4"/>
        <v>OK</v>
      </c>
      <c r="M210" s="4"/>
      <c r="N210" s="4"/>
      <c r="O210" s="4"/>
      <c r="P210" s="4"/>
      <c r="Q210" s="4"/>
      <c r="R210" s="4"/>
      <c r="S210" s="4"/>
      <c r="T210" s="4"/>
      <c r="U210" s="4"/>
      <c r="V210" s="4"/>
      <c r="W210" s="4"/>
      <c r="X210" s="4"/>
      <c r="Y210" s="4"/>
      <c r="Z210" s="4"/>
    </row>
    <row r="211" spans="1:26" ht="12.75" customHeight="1" x14ac:dyDescent="0.2">
      <c r="A211" s="156">
        <v>7.3600000000000199</v>
      </c>
      <c r="B211" s="172" t="s">
        <v>618</v>
      </c>
      <c r="C211" s="156" t="s">
        <v>82</v>
      </c>
      <c r="D211" s="173">
        <v>1</v>
      </c>
      <c r="E211" s="123">
        <v>6444100</v>
      </c>
      <c r="F211" s="123">
        <f t="shared" si="0"/>
        <v>6444100</v>
      </c>
      <c r="G211" s="123">
        <v>6402213</v>
      </c>
      <c r="H211" s="123">
        <f t="shared" si="1"/>
        <v>6402213</v>
      </c>
      <c r="I211" s="124" t="str">
        <f t="shared" si="2"/>
        <v>OK</v>
      </c>
      <c r="J211" s="123">
        <v>6408657</v>
      </c>
      <c r="K211" s="123">
        <f t="shared" si="3"/>
        <v>6408657</v>
      </c>
      <c r="L211" s="124" t="str">
        <f t="shared" si="4"/>
        <v>OK</v>
      </c>
      <c r="M211" s="4"/>
      <c r="N211" s="4"/>
      <c r="O211" s="4"/>
      <c r="P211" s="4"/>
      <c r="Q211" s="4"/>
      <c r="R211" s="4"/>
      <c r="S211" s="4"/>
      <c r="T211" s="4"/>
      <c r="U211" s="4"/>
      <c r="V211" s="4"/>
      <c r="W211" s="4"/>
      <c r="X211" s="4"/>
      <c r="Y211" s="4"/>
      <c r="Z211" s="4"/>
    </row>
    <row r="212" spans="1:26" ht="12.75" customHeight="1" x14ac:dyDescent="0.2">
      <c r="A212" s="156">
        <v>7.3700000000000196</v>
      </c>
      <c r="B212" s="172" t="s">
        <v>619</v>
      </c>
      <c r="C212" s="156" t="s">
        <v>82</v>
      </c>
      <c r="D212" s="173">
        <v>1</v>
      </c>
      <c r="E212" s="123">
        <v>2974569</v>
      </c>
      <c r="F212" s="123">
        <f t="shared" si="0"/>
        <v>2974569</v>
      </c>
      <c r="G212" s="123">
        <v>2955234</v>
      </c>
      <c r="H212" s="123">
        <f t="shared" si="1"/>
        <v>2955234</v>
      </c>
      <c r="I212" s="124" t="str">
        <f t="shared" si="2"/>
        <v>OK</v>
      </c>
      <c r="J212" s="123">
        <v>2958209</v>
      </c>
      <c r="K212" s="123">
        <f t="shared" si="3"/>
        <v>2958209</v>
      </c>
      <c r="L212" s="124" t="str">
        <f t="shared" si="4"/>
        <v>OK</v>
      </c>
      <c r="M212" s="4"/>
      <c r="N212" s="4"/>
      <c r="O212" s="4"/>
      <c r="P212" s="4"/>
      <c r="Q212" s="4"/>
      <c r="R212" s="4"/>
      <c r="S212" s="4"/>
      <c r="T212" s="4"/>
      <c r="U212" s="4"/>
      <c r="V212" s="4"/>
      <c r="W212" s="4"/>
      <c r="X212" s="4"/>
      <c r="Y212" s="4"/>
      <c r="Z212" s="4"/>
    </row>
    <row r="213" spans="1:26" ht="12.75" customHeight="1" x14ac:dyDescent="0.2">
      <c r="A213" s="156">
        <v>7.3800000000000203</v>
      </c>
      <c r="B213" s="172" t="s">
        <v>620</v>
      </c>
      <c r="C213" s="156" t="s">
        <v>105</v>
      </c>
      <c r="D213" s="173">
        <v>80</v>
      </c>
      <c r="E213" s="123">
        <v>1112680</v>
      </c>
      <c r="F213" s="123">
        <f t="shared" si="0"/>
        <v>89014400</v>
      </c>
      <c r="G213" s="123">
        <v>1105448</v>
      </c>
      <c r="H213" s="123">
        <f t="shared" si="1"/>
        <v>88435840</v>
      </c>
      <c r="I213" s="124" t="str">
        <f t="shared" si="2"/>
        <v>OK</v>
      </c>
      <c r="J213" s="123">
        <v>1106560</v>
      </c>
      <c r="K213" s="123">
        <f t="shared" si="3"/>
        <v>88524800</v>
      </c>
      <c r="L213" s="124" t="str">
        <f t="shared" si="4"/>
        <v>OK</v>
      </c>
      <c r="M213" s="4"/>
      <c r="N213" s="4"/>
      <c r="O213" s="4"/>
      <c r="P213" s="4"/>
      <c r="Q213" s="4"/>
      <c r="R213" s="4"/>
      <c r="S213" s="4"/>
      <c r="T213" s="4"/>
      <c r="U213" s="4"/>
      <c r="V213" s="4"/>
      <c r="W213" s="4"/>
      <c r="X213" s="4"/>
      <c r="Y213" s="4"/>
      <c r="Z213" s="4"/>
    </row>
    <row r="214" spans="1:26" ht="12.75" customHeight="1" x14ac:dyDescent="0.2">
      <c r="A214" s="156">
        <v>7.3900000000000201</v>
      </c>
      <c r="B214" s="172" t="s">
        <v>621</v>
      </c>
      <c r="C214" s="156" t="s">
        <v>82</v>
      </c>
      <c r="D214" s="173">
        <v>1</v>
      </c>
      <c r="E214" s="123">
        <v>8959249</v>
      </c>
      <c r="F214" s="123">
        <f t="shared" si="0"/>
        <v>8959249</v>
      </c>
      <c r="G214" s="123">
        <v>8420062</v>
      </c>
      <c r="H214" s="123">
        <f t="shared" si="1"/>
        <v>8420062</v>
      </c>
      <c r="I214" s="124" t="str">
        <f t="shared" si="2"/>
        <v>OK</v>
      </c>
      <c r="J214" s="123">
        <v>8909973</v>
      </c>
      <c r="K214" s="123">
        <f t="shared" si="3"/>
        <v>8909973</v>
      </c>
      <c r="L214" s="124" t="str">
        <f t="shared" si="4"/>
        <v>OK</v>
      </c>
      <c r="M214" s="4"/>
      <c r="N214" s="4"/>
      <c r="O214" s="4"/>
      <c r="P214" s="4"/>
      <c r="Q214" s="4"/>
      <c r="R214" s="4"/>
      <c r="S214" s="4"/>
      <c r="T214" s="4"/>
      <c r="U214" s="4"/>
      <c r="V214" s="4"/>
      <c r="W214" s="4"/>
      <c r="X214" s="4"/>
      <c r="Y214" s="4"/>
      <c r="Z214" s="4"/>
    </row>
    <row r="215" spans="1:26" ht="12.75" customHeight="1" x14ac:dyDescent="0.2">
      <c r="A215" s="156">
        <v>7.4000000000000199</v>
      </c>
      <c r="B215" s="172" t="s">
        <v>622</v>
      </c>
      <c r="C215" s="156" t="s">
        <v>82</v>
      </c>
      <c r="D215" s="173">
        <v>6</v>
      </c>
      <c r="E215" s="123">
        <v>1250000</v>
      </c>
      <c r="F215" s="123">
        <f t="shared" si="0"/>
        <v>7500000</v>
      </c>
      <c r="G215" s="123">
        <v>1241875</v>
      </c>
      <c r="H215" s="123">
        <f t="shared" si="1"/>
        <v>7451250</v>
      </c>
      <c r="I215" s="124" t="str">
        <f t="shared" si="2"/>
        <v>OK</v>
      </c>
      <c r="J215" s="123">
        <v>1243125</v>
      </c>
      <c r="K215" s="123">
        <f t="shared" si="3"/>
        <v>7458750</v>
      </c>
      <c r="L215" s="124" t="str">
        <f t="shared" si="4"/>
        <v>OK</v>
      </c>
      <c r="M215" s="4"/>
      <c r="N215" s="4"/>
      <c r="O215" s="4"/>
      <c r="P215" s="4"/>
      <c r="Q215" s="4"/>
      <c r="R215" s="4"/>
      <c r="S215" s="4"/>
      <c r="T215" s="4"/>
      <c r="U215" s="4"/>
      <c r="V215" s="4"/>
      <c r="W215" s="4"/>
      <c r="X215" s="4"/>
      <c r="Y215" s="4"/>
      <c r="Z215" s="4"/>
    </row>
    <row r="216" spans="1:26" ht="12.75" customHeight="1" x14ac:dyDescent="0.2">
      <c r="A216" s="156">
        <v>7.4100000000000197</v>
      </c>
      <c r="B216" s="172" t="s">
        <v>623</v>
      </c>
      <c r="C216" s="156" t="s">
        <v>82</v>
      </c>
      <c r="D216" s="173">
        <v>13</v>
      </c>
      <c r="E216" s="123">
        <v>639166</v>
      </c>
      <c r="F216" s="123">
        <f t="shared" si="0"/>
        <v>8309158</v>
      </c>
      <c r="G216" s="123">
        <v>635011</v>
      </c>
      <c r="H216" s="123">
        <f t="shared" si="1"/>
        <v>8255143</v>
      </c>
      <c r="I216" s="124" t="str">
        <f t="shared" si="2"/>
        <v>OK</v>
      </c>
      <c r="J216" s="123">
        <v>635651</v>
      </c>
      <c r="K216" s="123">
        <f t="shared" si="3"/>
        <v>8263463</v>
      </c>
      <c r="L216" s="124" t="str">
        <f t="shared" si="4"/>
        <v>OK</v>
      </c>
      <c r="M216" s="4"/>
      <c r="N216" s="4"/>
      <c r="O216" s="4"/>
      <c r="P216" s="4"/>
      <c r="Q216" s="4"/>
      <c r="R216" s="4"/>
      <c r="S216" s="4"/>
      <c r="T216" s="4"/>
      <c r="U216" s="4"/>
      <c r="V216" s="4"/>
      <c r="W216" s="4"/>
      <c r="X216" s="4"/>
      <c r="Y216" s="4"/>
      <c r="Z216" s="4"/>
    </row>
    <row r="217" spans="1:26" ht="12.75" customHeight="1" x14ac:dyDescent="0.2">
      <c r="A217" s="156">
        <v>7.4200000000000204</v>
      </c>
      <c r="B217" s="172" t="s">
        <v>624</v>
      </c>
      <c r="C217" s="156" t="s">
        <v>82</v>
      </c>
      <c r="D217" s="173">
        <v>13</v>
      </c>
      <c r="E217" s="123">
        <v>3455734</v>
      </c>
      <c r="F217" s="123">
        <f t="shared" si="0"/>
        <v>44924542</v>
      </c>
      <c r="G217" s="123">
        <v>3433272</v>
      </c>
      <c r="H217" s="123">
        <f t="shared" si="1"/>
        <v>44632536</v>
      </c>
      <c r="I217" s="124" t="str">
        <f t="shared" si="2"/>
        <v>OK</v>
      </c>
      <c r="J217" s="123">
        <v>3436727</v>
      </c>
      <c r="K217" s="123">
        <f t="shared" si="3"/>
        <v>44677451</v>
      </c>
      <c r="L217" s="124" t="str">
        <f t="shared" si="4"/>
        <v>OK</v>
      </c>
      <c r="M217" s="4"/>
      <c r="N217" s="4"/>
      <c r="O217" s="4"/>
      <c r="P217" s="4"/>
      <c r="Q217" s="4"/>
      <c r="R217" s="4"/>
      <c r="S217" s="4"/>
      <c r="T217" s="4"/>
      <c r="U217" s="4"/>
      <c r="V217" s="4"/>
      <c r="W217" s="4"/>
      <c r="X217" s="4"/>
      <c r="Y217" s="4"/>
      <c r="Z217" s="4"/>
    </row>
    <row r="218" spans="1:26" ht="12.75" customHeight="1" x14ac:dyDescent="0.2">
      <c r="A218" s="156">
        <v>7.4300000000000201</v>
      </c>
      <c r="B218" s="172" t="s">
        <v>625</v>
      </c>
      <c r="C218" s="156" t="s">
        <v>82</v>
      </c>
      <c r="D218" s="173">
        <v>25</v>
      </c>
      <c r="E218" s="123">
        <v>262045</v>
      </c>
      <c r="F218" s="123">
        <f t="shared" si="0"/>
        <v>6551125</v>
      </c>
      <c r="G218" s="123">
        <v>260342</v>
      </c>
      <c r="H218" s="123">
        <f t="shared" si="1"/>
        <v>6508550</v>
      </c>
      <c r="I218" s="124" t="str">
        <f t="shared" si="2"/>
        <v>OK</v>
      </c>
      <c r="J218" s="123">
        <v>260604</v>
      </c>
      <c r="K218" s="123">
        <f t="shared" si="3"/>
        <v>6515100</v>
      </c>
      <c r="L218" s="124" t="str">
        <f t="shared" si="4"/>
        <v>OK</v>
      </c>
      <c r="M218" s="4"/>
      <c r="N218" s="4"/>
      <c r="O218" s="4"/>
      <c r="P218" s="4"/>
      <c r="Q218" s="4"/>
      <c r="R218" s="4"/>
      <c r="S218" s="4"/>
      <c r="T218" s="4"/>
      <c r="U218" s="4"/>
      <c r="V218" s="4"/>
      <c r="W218" s="4"/>
      <c r="X218" s="4"/>
      <c r="Y218" s="4"/>
      <c r="Z218" s="4"/>
    </row>
    <row r="219" spans="1:26" ht="12.75" customHeight="1" x14ac:dyDescent="0.2">
      <c r="A219" s="156">
        <v>7.4400000000000199</v>
      </c>
      <c r="B219" s="172" t="s">
        <v>626</v>
      </c>
      <c r="C219" s="156" t="s">
        <v>105</v>
      </c>
      <c r="D219" s="173">
        <v>600</v>
      </c>
      <c r="E219" s="123">
        <v>52754</v>
      </c>
      <c r="F219" s="123">
        <f t="shared" si="0"/>
        <v>31652400</v>
      </c>
      <c r="G219" s="123">
        <v>52411</v>
      </c>
      <c r="H219" s="123">
        <f t="shared" si="1"/>
        <v>31446600</v>
      </c>
      <c r="I219" s="124" t="str">
        <f t="shared" si="2"/>
        <v>OK</v>
      </c>
      <c r="J219" s="123">
        <v>52464</v>
      </c>
      <c r="K219" s="123">
        <f t="shared" si="3"/>
        <v>31478400</v>
      </c>
      <c r="L219" s="124" t="str">
        <f t="shared" si="4"/>
        <v>OK</v>
      </c>
      <c r="M219" s="4"/>
      <c r="N219" s="4"/>
      <c r="O219" s="4"/>
      <c r="P219" s="4"/>
      <c r="Q219" s="4"/>
      <c r="R219" s="4"/>
      <c r="S219" s="4"/>
      <c r="T219" s="4"/>
      <c r="U219" s="4"/>
      <c r="V219" s="4"/>
      <c r="W219" s="4"/>
      <c r="X219" s="4"/>
      <c r="Y219" s="4"/>
      <c r="Z219" s="4"/>
    </row>
    <row r="220" spans="1:26" ht="12.75" customHeight="1" x14ac:dyDescent="0.2">
      <c r="A220" s="156">
        <v>7.4500000000000197</v>
      </c>
      <c r="B220" s="172" t="s">
        <v>627</v>
      </c>
      <c r="C220" s="156" t="s">
        <v>105</v>
      </c>
      <c r="D220" s="173">
        <v>900</v>
      </c>
      <c r="E220" s="123">
        <v>101747</v>
      </c>
      <c r="F220" s="123">
        <f t="shared" si="0"/>
        <v>91572300</v>
      </c>
      <c r="G220" s="123">
        <v>101086</v>
      </c>
      <c r="H220" s="123">
        <f t="shared" si="1"/>
        <v>90977400</v>
      </c>
      <c r="I220" s="124" t="str">
        <f t="shared" si="2"/>
        <v>OK</v>
      </c>
      <c r="J220" s="123">
        <v>101187</v>
      </c>
      <c r="K220" s="123">
        <f t="shared" si="3"/>
        <v>91068300</v>
      </c>
      <c r="L220" s="124" t="str">
        <f t="shared" si="4"/>
        <v>OK</v>
      </c>
      <c r="M220" s="4"/>
      <c r="N220" s="4"/>
      <c r="O220" s="4"/>
      <c r="P220" s="4"/>
      <c r="Q220" s="4"/>
      <c r="R220" s="4"/>
      <c r="S220" s="4"/>
      <c r="T220" s="4"/>
      <c r="U220" s="4"/>
      <c r="V220" s="4"/>
      <c r="W220" s="4"/>
      <c r="X220" s="4"/>
      <c r="Y220" s="4"/>
      <c r="Z220" s="4"/>
    </row>
    <row r="221" spans="1:26" ht="12.75" customHeight="1" x14ac:dyDescent="0.2">
      <c r="A221" s="156">
        <v>7.4600000000000204</v>
      </c>
      <c r="B221" s="172" t="s">
        <v>628</v>
      </c>
      <c r="C221" s="156" t="s">
        <v>82</v>
      </c>
      <c r="D221" s="173">
        <v>37</v>
      </c>
      <c r="E221" s="123">
        <v>403312</v>
      </c>
      <c r="F221" s="123">
        <f t="shared" si="0"/>
        <v>14922544</v>
      </c>
      <c r="G221" s="123">
        <v>400690</v>
      </c>
      <c r="H221" s="123">
        <f t="shared" si="1"/>
        <v>14825530</v>
      </c>
      <c r="I221" s="124" t="str">
        <f t="shared" si="2"/>
        <v>OK</v>
      </c>
      <c r="J221" s="123">
        <v>401094</v>
      </c>
      <c r="K221" s="123">
        <f t="shared" si="3"/>
        <v>14840478</v>
      </c>
      <c r="L221" s="124" t="str">
        <f t="shared" si="4"/>
        <v>OK</v>
      </c>
      <c r="M221" s="4"/>
      <c r="N221" s="4"/>
      <c r="O221" s="4"/>
      <c r="P221" s="4"/>
      <c r="Q221" s="4"/>
      <c r="R221" s="4"/>
      <c r="S221" s="4"/>
      <c r="T221" s="4"/>
      <c r="U221" s="4"/>
      <c r="V221" s="4"/>
      <c r="W221" s="4"/>
      <c r="X221" s="4"/>
      <c r="Y221" s="4"/>
      <c r="Z221" s="4"/>
    </row>
    <row r="222" spans="1:26" ht="12.75" customHeight="1" x14ac:dyDescent="0.2">
      <c r="A222" s="156">
        <v>7.4700000000000202</v>
      </c>
      <c r="B222" s="172" t="s">
        <v>629</v>
      </c>
      <c r="C222" s="156" t="s">
        <v>82</v>
      </c>
      <c r="D222" s="173">
        <v>50</v>
      </c>
      <c r="E222" s="123">
        <v>122806</v>
      </c>
      <c r="F222" s="123">
        <f t="shared" si="0"/>
        <v>6140300</v>
      </c>
      <c r="G222" s="123">
        <v>122008</v>
      </c>
      <c r="H222" s="123">
        <f t="shared" si="1"/>
        <v>6100400</v>
      </c>
      <c r="I222" s="124" t="str">
        <f t="shared" si="2"/>
        <v>OK</v>
      </c>
      <c r="J222" s="123">
        <v>122131</v>
      </c>
      <c r="K222" s="123">
        <f t="shared" si="3"/>
        <v>6106550</v>
      </c>
      <c r="L222" s="124" t="str">
        <f t="shared" si="4"/>
        <v>OK</v>
      </c>
      <c r="M222" s="4"/>
      <c r="N222" s="4"/>
      <c r="O222" s="4"/>
      <c r="P222" s="4"/>
      <c r="Q222" s="4"/>
      <c r="R222" s="4"/>
      <c r="S222" s="4"/>
      <c r="T222" s="4"/>
      <c r="U222" s="4"/>
      <c r="V222" s="4"/>
      <c r="W222" s="4"/>
      <c r="X222" s="4"/>
      <c r="Y222" s="4"/>
      <c r="Z222" s="4"/>
    </row>
    <row r="223" spans="1:26" ht="12.75" customHeight="1" x14ac:dyDescent="0.2">
      <c r="A223" s="156">
        <v>7.48000000000002</v>
      </c>
      <c r="B223" s="172" t="s">
        <v>630</v>
      </c>
      <c r="C223" s="156" t="s">
        <v>105</v>
      </c>
      <c r="D223" s="173">
        <v>130</v>
      </c>
      <c r="E223" s="123">
        <v>72239</v>
      </c>
      <c r="F223" s="123">
        <f t="shared" si="0"/>
        <v>9391070</v>
      </c>
      <c r="G223" s="123">
        <v>71769</v>
      </c>
      <c r="H223" s="123">
        <f t="shared" si="1"/>
        <v>9329970</v>
      </c>
      <c r="I223" s="124" t="str">
        <f t="shared" si="2"/>
        <v>OK</v>
      </c>
      <c r="J223" s="123">
        <v>71842</v>
      </c>
      <c r="K223" s="123">
        <f t="shared" si="3"/>
        <v>9339460</v>
      </c>
      <c r="L223" s="124" t="str">
        <f t="shared" si="4"/>
        <v>OK</v>
      </c>
      <c r="M223" s="4"/>
      <c r="N223" s="4"/>
      <c r="O223" s="4"/>
      <c r="P223" s="4"/>
      <c r="Q223" s="4"/>
      <c r="R223" s="4"/>
      <c r="S223" s="4"/>
      <c r="T223" s="4"/>
      <c r="U223" s="4"/>
      <c r="V223" s="4"/>
      <c r="W223" s="4"/>
      <c r="X223" s="4"/>
      <c r="Y223" s="4"/>
      <c r="Z223" s="4"/>
    </row>
    <row r="224" spans="1:26" ht="12.75" customHeight="1" x14ac:dyDescent="0.2">
      <c r="A224" s="156">
        <v>7.4900000000000198</v>
      </c>
      <c r="B224" s="172" t="s">
        <v>631</v>
      </c>
      <c r="C224" s="156" t="s">
        <v>105</v>
      </c>
      <c r="D224" s="173">
        <v>40</v>
      </c>
      <c r="E224" s="123">
        <v>86573</v>
      </c>
      <c r="F224" s="123">
        <f t="shared" si="0"/>
        <v>3462920</v>
      </c>
      <c r="G224" s="123">
        <v>86010</v>
      </c>
      <c r="H224" s="123">
        <f t="shared" si="1"/>
        <v>3440400</v>
      </c>
      <c r="I224" s="124" t="str">
        <f t="shared" si="2"/>
        <v>OK</v>
      </c>
      <c r="J224" s="123">
        <v>86097</v>
      </c>
      <c r="K224" s="123">
        <f t="shared" si="3"/>
        <v>3443880</v>
      </c>
      <c r="L224" s="124" t="str">
        <f t="shared" si="4"/>
        <v>OK</v>
      </c>
      <c r="M224" s="4"/>
      <c r="N224" s="4"/>
      <c r="O224" s="4"/>
      <c r="P224" s="4"/>
      <c r="Q224" s="4"/>
      <c r="R224" s="4"/>
      <c r="S224" s="4"/>
      <c r="T224" s="4"/>
      <c r="U224" s="4"/>
      <c r="V224" s="4"/>
      <c r="W224" s="4"/>
      <c r="X224" s="4"/>
      <c r="Y224" s="4"/>
      <c r="Z224" s="4"/>
    </row>
    <row r="225" spans="1:26" ht="12.75" customHeight="1" x14ac:dyDescent="0.2">
      <c r="A225" s="156"/>
      <c r="B225" s="172"/>
      <c r="C225" s="156"/>
      <c r="D225" s="173"/>
      <c r="E225" s="123"/>
      <c r="F225" s="123">
        <f t="shared" si="0"/>
        <v>0</v>
      </c>
      <c r="G225" s="123"/>
      <c r="H225" s="123">
        <f t="shared" si="1"/>
        <v>0</v>
      </c>
      <c r="I225" s="124" t="str">
        <f t="shared" si="2"/>
        <v>OK</v>
      </c>
      <c r="J225" s="123"/>
      <c r="K225" s="123">
        <f t="shared" si="3"/>
        <v>0</v>
      </c>
      <c r="L225" s="124" t="str">
        <f t="shared" si="4"/>
        <v>OK</v>
      </c>
      <c r="M225" s="4"/>
      <c r="N225" s="4"/>
      <c r="O225" s="4"/>
      <c r="P225" s="4"/>
      <c r="Q225" s="4"/>
      <c r="R225" s="4"/>
      <c r="S225" s="4"/>
      <c r="T225" s="4"/>
      <c r="U225" s="4"/>
      <c r="V225" s="4"/>
      <c r="W225" s="4"/>
      <c r="X225" s="4"/>
      <c r="Y225" s="4"/>
      <c r="Z225" s="4"/>
    </row>
    <row r="226" spans="1:26" ht="12.75" customHeight="1" x14ac:dyDescent="0.2">
      <c r="A226" s="156"/>
      <c r="B226" s="123" t="s">
        <v>632</v>
      </c>
      <c r="C226" s="156"/>
      <c r="D226" s="173"/>
      <c r="E226" s="123"/>
      <c r="F226" s="123">
        <f t="shared" si="0"/>
        <v>0</v>
      </c>
      <c r="G226" s="123"/>
      <c r="H226" s="123">
        <f t="shared" si="1"/>
        <v>0</v>
      </c>
      <c r="I226" s="124" t="str">
        <f t="shared" si="2"/>
        <v>OK</v>
      </c>
      <c r="J226" s="123"/>
      <c r="K226" s="123">
        <f t="shared" si="3"/>
        <v>0</v>
      </c>
      <c r="L226" s="124" t="str">
        <f t="shared" si="4"/>
        <v>OK</v>
      </c>
      <c r="M226" s="4"/>
      <c r="N226" s="4"/>
      <c r="O226" s="4"/>
      <c r="P226" s="4"/>
      <c r="Q226" s="4"/>
      <c r="R226" s="4"/>
      <c r="S226" s="4"/>
      <c r="T226" s="4"/>
      <c r="U226" s="4"/>
      <c r="V226" s="4"/>
      <c r="W226" s="4"/>
      <c r="X226" s="4"/>
      <c r="Y226" s="4"/>
      <c r="Z226" s="4"/>
    </row>
    <row r="227" spans="1:26" ht="12.75" customHeight="1" x14ac:dyDescent="0.2">
      <c r="A227" s="156"/>
      <c r="B227" s="172"/>
      <c r="C227" s="156"/>
      <c r="D227" s="173"/>
      <c r="E227" s="123"/>
      <c r="F227" s="123">
        <f t="shared" si="0"/>
        <v>0</v>
      </c>
      <c r="G227" s="123"/>
      <c r="H227" s="123">
        <f t="shared" si="1"/>
        <v>0</v>
      </c>
      <c r="I227" s="124" t="str">
        <f t="shared" si="2"/>
        <v>OK</v>
      </c>
      <c r="J227" s="123"/>
      <c r="K227" s="123">
        <f t="shared" si="3"/>
        <v>0</v>
      </c>
      <c r="L227" s="124" t="str">
        <f t="shared" si="4"/>
        <v>OK</v>
      </c>
      <c r="M227" s="4"/>
      <c r="N227" s="4"/>
      <c r="O227" s="4"/>
      <c r="P227" s="4"/>
      <c r="Q227" s="4"/>
      <c r="R227" s="4"/>
      <c r="S227" s="4"/>
      <c r="T227" s="4"/>
      <c r="U227" s="4"/>
      <c r="V227" s="4"/>
      <c r="W227" s="4"/>
      <c r="X227" s="4"/>
      <c r="Y227" s="4"/>
      <c r="Z227" s="4"/>
    </row>
    <row r="228" spans="1:26" ht="12.75" customHeight="1" x14ac:dyDescent="0.2">
      <c r="A228" s="156">
        <v>8</v>
      </c>
      <c r="B228" s="172" t="s">
        <v>633</v>
      </c>
      <c r="C228" s="156"/>
      <c r="D228" s="173"/>
      <c r="E228" s="123"/>
      <c r="F228" s="123">
        <f t="shared" si="0"/>
        <v>0</v>
      </c>
      <c r="G228" s="123"/>
      <c r="H228" s="123">
        <f t="shared" si="1"/>
        <v>0</v>
      </c>
      <c r="I228" s="124" t="str">
        <f t="shared" si="2"/>
        <v>OK</v>
      </c>
      <c r="J228" s="123"/>
      <c r="K228" s="123">
        <f t="shared" si="3"/>
        <v>0</v>
      </c>
      <c r="L228" s="124" t="str">
        <f t="shared" si="4"/>
        <v>OK</v>
      </c>
      <c r="M228" s="4"/>
      <c r="N228" s="4"/>
      <c r="O228" s="4"/>
      <c r="P228" s="4"/>
      <c r="Q228" s="4"/>
      <c r="R228" s="4"/>
      <c r="S228" s="4"/>
      <c r="T228" s="4"/>
      <c r="U228" s="4"/>
      <c r="V228" s="4"/>
      <c r="W228" s="4"/>
      <c r="X228" s="4"/>
      <c r="Y228" s="4"/>
      <c r="Z228" s="4"/>
    </row>
    <row r="229" spans="1:26" ht="12.75" customHeight="1" x14ac:dyDescent="0.2">
      <c r="A229" s="156">
        <v>8.1</v>
      </c>
      <c r="B229" s="172" t="s">
        <v>634</v>
      </c>
      <c r="C229" s="156" t="s">
        <v>89</v>
      </c>
      <c r="D229" s="173">
        <v>742.79</v>
      </c>
      <c r="E229" s="123">
        <v>75169</v>
      </c>
      <c r="F229" s="123">
        <f t="shared" si="0"/>
        <v>55834782</v>
      </c>
      <c r="G229" s="123">
        <v>74680</v>
      </c>
      <c r="H229" s="123">
        <f t="shared" si="1"/>
        <v>55471557</v>
      </c>
      <c r="I229" s="124" t="str">
        <f t="shared" si="2"/>
        <v>OK</v>
      </c>
      <c r="J229" s="123">
        <v>74756</v>
      </c>
      <c r="K229" s="123">
        <f t="shared" si="3"/>
        <v>55528009</v>
      </c>
      <c r="L229" s="124" t="str">
        <f t="shared" si="4"/>
        <v>OK</v>
      </c>
      <c r="M229" s="4"/>
      <c r="N229" s="4"/>
      <c r="O229" s="4"/>
      <c r="P229" s="4"/>
      <c r="Q229" s="4"/>
      <c r="R229" s="4"/>
      <c r="S229" s="4"/>
      <c r="T229" s="4"/>
      <c r="U229" s="4"/>
      <c r="V229" s="4"/>
      <c r="W229" s="4"/>
      <c r="X229" s="4"/>
      <c r="Y229" s="4"/>
      <c r="Z229" s="4"/>
    </row>
    <row r="230" spans="1:26" ht="12.75" customHeight="1" x14ac:dyDescent="0.2">
      <c r="A230" s="156" t="s">
        <v>635</v>
      </c>
      <c r="B230" s="172" t="s">
        <v>636</v>
      </c>
      <c r="C230" s="156" t="s">
        <v>89</v>
      </c>
      <c r="D230" s="173">
        <v>5394.76</v>
      </c>
      <c r="E230" s="123">
        <v>72333</v>
      </c>
      <c r="F230" s="123">
        <f t="shared" si="0"/>
        <v>390219175</v>
      </c>
      <c r="G230" s="123">
        <v>71610</v>
      </c>
      <c r="H230" s="123">
        <f t="shared" si="1"/>
        <v>386318764</v>
      </c>
      <c r="I230" s="124" t="str">
        <f t="shared" si="2"/>
        <v>OK</v>
      </c>
      <c r="J230" s="123">
        <v>71935</v>
      </c>
      <c r="K230" s="123">
        <f t="shared" si="3"/>
        <v>388072061</v>
      </c>
      <c r="L230" s="124" t="str">
        <f t="shared" si="4"/>
        <v>OK</v>
      </c>
      <c r="M230" s="4"/>
      <c r="N230" s="4"/>
      <c r="O230" s="4"/>
      <c r="P230" s="4"/>
      <c r="Q230" s="4"/>
      <c r="R230" s="4"/>
      <c r="S230" s="4"/>
      <c r="T230" s="4"/>
      <c r="U230" s="4"/>
      <c r="V230" s="4"/>
      <c r="W230" s="4"/>
      <c r="X230" s="4"/>
      <c r="Y230" s="4"/>
      <c r="Z230" s="4"/>
    </row>
    <row r="231" spans="1:26" ht="12.75" customHeight="1" x14ac:dyDescent="0.2">
      <c r="A231" s="156" t="s">
        <v>637</v>
      </c>
      <c r="B231" s="172" t="s">
        <v>638</v>
      </c>
      <c r="C231" s="156" t="s">
        <v>105</v>
      </c>
      <c r="D231" s="173">
        <v>9796</v>
      </c>
      <c r="E231" s="123">
        <v>2747</v>
      </c>
      <c r="F231" s="123">
        <f t="shared" si="0"/>
        <v>26909612</v>
      </c>
      <c r="G231" s="123">
        <v>2729</v>
      </c>
      <c r="H231" s="123">
        <f t="shared" si="1"/>
        <v>26733284</v>
      </c>
      <c r="I231" s="124" t="str">
        <f t="shared" si="2"/>
        <v>OK</v>
      </c>
      <c r="J231" s="123">
        <v>2732</v>
      </c>
      <c r="K231" s="123">
        <f t="shared" si="3"/>
        <v>26762672</v>
      </c>
      <c r="L231" s="124" t="str">
        <f t="shared" si="4"/>
        <v>OK</v>
      </c>
      <c r="M231" s="4"/>
      <c r="N231" s="4"/>
      <c r="O231" s="4"/>
      <c r="P231" s="4"/>
      <c r="Q231" s="4"/>
      <c r="R231" s="4"/>
      <c r="S231" s="4"/>
      <c r="T231" s="4"/>
      <c r="U231" s="4"/>
      <c r="V231" s="4"/>
      <c r="W231" s="4"/>
      <c r="X231" s="4"/>
      <c r="Y231" s="4"/>
      <c r="Z231" s="4"/>
    </row>
    <row r="232" spans="1:26" ht="12.75" customHeight="1" x14ac:dyDescent="0.2">
      <c r="A232" s="156" t="s">
        <v>639</v>
      </c>
      <c r="B232" s="172" t="s">
        <v>640</v>
      </c>
      <c r="C232" s="156" t="s">
        <v>456</v>
      </c>
      <c r="D232" s="173">
        <v>560</v>
      </c>
      <c r="E232" s="123">
        <v>4172</v>
      </c>
      <c r="F232" s="123">
        <f t="shared" si="0"/>
        <v>2336320</v>
      </c>
      <c r="G232" s="123">
        <v>4145</v>
      </c>
      <c r="H232" s="123">
        <f t="shared" si="1"/>
        <v>2321200</v>
      </c>
      <c r="I232" s="124" t="str">
        <f t="shared" si="2"/>
        <v>OK</v>
      </c>
      <c r="J232" s="123">
        <v>4149</v>
      </c>
      <c r="K232" s="123">
        <f t="shared" si="3"/>
        <v>2323440</v>
      </c>
      <c r="L232" s="124" t="str">
        <f t="shared" si="4"/>
        <v>OK</v>
      </c>
      <c r="M232" s="4"/>
      <c r="N232" s="4"/>
      <c r="O232" s="4"/>
      <c r="P232" s="4"/>
      <c r="Q232" s="4"/>
      <c r="R232" s="4"/>
      <c r="S232" s="4"/>
      <c r="T232" s="4"/>
      <c r="U232" s="4"/>
      <c r="V232" s="4"/>
      <c r="W232" s="4"/>
      <c r="X232" s="4"/>
      <c r="Y232" s="4"/>
      <c r="Z232" s="4"/>
    </row>
    <row r="233" spans="1:26" ht="12.75" customHeight="1" x14ac:dyDescent="0.2">
      <c r="A233" s="156" t="s">
        <v>641</v>
      </c>
      <c r="B233" s="172" t="s">
        <v>642</v>
      </c>
      <c r="C233" s="156" t="s">
        <v>89</v>
      </c>
      <c r="D233" s="173">
        <v>1911</v>
      </c>
      <c r="E233" s="123">
        <v>74185</v>
      </c>
      <c r="F233" s="123">
        <f t="shared" si="0"/>
        <v>141767535</v>
      </c>
      <c r="G233" s="123">
        <v>73703</v>
      </c>
      <c r="H233" s="123">
        <f t="shared" si="1"/>
        <v>140846433</v>
      </c>
      <c r="I233" s="124" t="str">
        <f t="shared" si="2"/>
        <v>OK</v>
      </c>
      <c r="J233" s="123">
        <v>73777</v>
      </c>
      <c r="K233" s="123">
        <f t="shared" si="3"/>
        <v>140987847</v>
      </c>
      <c r="L233" s="124" t="str">
        <f t="shared" si="4"/>
        <v>OK</v>
      </c>
      <c r="M233" s="4"/>
      <c r="N233" s="4"/>
      <c r="O233" s="4"/>
      <c r="P233" s="4"/>
      <c r="Q233" s="4"/>
      <c r="R233" s="4"/>
      <c r="S233" s="4"/>
      <c r="T233" s="4"/>
      <c r="U233" s="4"/>
      <c r="V233" s="4"/>
      <c r="W233" s="4"/>
      <c r="X233" s="4"/>
      <c r="Y233" s="4"/>
      <c r="Z233" s="4"/>
    </row>
    <row r="234" spans="1:26" ht="12.75" customHeight="1" x14ac:dyDescent="0.2">
      <c r="A234" s="156"/>
      <c r="B234" s="172"/>
      <c r="C234" s="156"/>
      <c r="D234" s="173"/>
      <c r="E234" s="123"/>
      <c r="F234" s="123">
        <f t="shared" si="0"/>
        <v>0</v>
      </c>
      <c r="G234" s="123"/>
      <c r="H234" s="123">
        <f t="shared" si="1"/>
        <v>0</v>
      </c>
      <c r="I234" s="124" t="str">
        <f t="shared" si="2"/>
        <v>OK</v>
      </c>
      <c r="J234" s="123"/>
      <c r="K234" s="123">
        <f t="shared" si="3"/>
        <v>0</v>
      </c>
      <c r="L234" s="124" t="str">
        <f t="shared" si="4"/>
        <v>OK</v>
      </c>
      <c r="M234" s="4"/>
      <c r="N234" s="4"/>
      <c r="O234" s="4"/>
      <c r="P234" s="4"/>
      <c r="Q234" s="4"/>
      <c r="R234" s="4"/>
      <c r="S234" s="4"/>
      <c r="T234" s="4"/>
      <c r="U234" s="4"/>
      <c r="V234" s="4"/>
      <c r="W234" s="4"/>
      <c r="X234" s="4"/>
      <c r="Y234" s="4"/>
      <c r="Z234" s="4"/>
    </row>
    <row r="235" spans="1:26" ht="12.75" customHeight="1" x14ac:dyDescent="0.2">
      <c r="A235" s="156"/>
      <c r="B235" s="123" t="s">
        <v>643</v>
      </c>
      <c r="C235" s="156"/>
      <c r="D235" s="173"/>
      <c r="E235" s="123"/>
      <c r="F235" s="123">
        <f t="shared" si="0"/>
        <v>0</v>
      </c>
      <c r="G235" s="123"/>
      <c r="H235" s="123">
        <f t="shared" si="1"/>
        <v>0</v>
      </c>
      <c r="I235" s="124" t="str">
        <f t="shared" si="2"/>
        <v>OK</v>
      </c>
      <c r="J235" s="123"/>
      <c r="K235" s="123">
        <f t="shared" si="3"/>
        <v>0</v>
      </c>
      <c r="L235" s="124" t="str">
        <f t="shared" si="4"/>
        <v>OK</v>
      </c>
      <c r="M235" s="4"/>
      <c r="N235" s="4"/>
      <c r="O235" s="4"/>
      <c r="P235" s="4"/>
      <c r="Q235" s="4"/>
      <c r="R235" s="4"/>
      <c r="S235" s="4"/>
      <c r="T235" s="4"/>
      <c r="U235" s="4"/>
      <c r="V235" s="4"/>
      <c r="W235" s="4"/>
      <c r="X235" s="4"/>
      <c r="Y235" s="4"/>
      <c r="Z235" s="4"/>
    </row>
    <row r="236" spans="1:26" ht="12.75" customHeight="1" x14ac:dyDescent="0.2">
      <c r="A236" s="156"/>
      <c r="B236" s="172"/>
      <c r="C236" s="156"/>
      <c r="D236" s="173"/>
      <c r="E236" s="123"/>
      <c r="F236" s="123">
        <f t="shared" si="0"/>
        <v>0</v>
      </c>
      <c r="G236" s="123"/>
      <c r="H236" s="123">
        <f t="shared" si="1"/>
        <v>0</v>
      </c>
      <c r="I236" s="124" t="str">
        <f t="shared" si="2"/>
        <v>OK</v>
      </c>
      <c r="J236" s="123"/>
      <c r="K236" s="123">
        <f t="shared" si="3"/>
        <v>0</v>
      </c>
      <c r="L236" s="124" t="str">
        <f t="shared" si="4"/>
        <v>OK</v>
      </c>
      <c r="M236" s="4"/>
      <c r="N236" s="4"/>
      <c r="O236" s="4"/>
      <c r="P236" s="4"/>
      <c r="Q236" s="4"/>
      <c r="R236" s="4"/>
      <c r="S236" s="4"/>
      <c r="T236" s="4"/>
      <c r="U236" s="4"/>
      <c r="V236" s="4"/>
      <c r="W236" s="4"/>
      <c r="X236" s="4"/>
      <c r="Y236" s="4"/>
      <c r="Z236" s="4"/>
    </row>
    <row r="237" spans="1:26" ht="12.75" customHeight="1" x14ac:dyDescent="0.2">
      <c r="A237" s="156">
        <v>9</v>
      </c>
      <c r="B237" s="172" t="s">
        <v>644</v>
      </c>
      <c r="C237" s="156"/>
      <c r="D237" s="173"/>
      <c r="E237" s="123"/>
      <c r="F237" s="123">
        <f t="shared" si="0"/>
        <v>0</v>
      </c>
      <c r="G237" s="123"/>
      <c r="H237" s="123">
        <f t="shared" si="1"/>
        <v>0</v>
      </c>
      <c r="I237" s="124" t="str">
        <f t="shared" si="2"/>
        <v>OK</v>
      </c>
      <c r="J237" s="123"/>
      <c r="K237" s="123">
        <f t="shared" si="3"/>
        <v>0</v>
      </c>
      <c r="L237" s="124" t="str">
        <f t="shared" si="4"/>
        <v>OK</v>
      </c>
      <c r="M237" s="4"/>
      <c r="N237" s="4"/>
      <c r="O237" s="4"/>
      <c r="P237" s="4"/>
      <c r="Q237" s="4"/>
      <c r="R237" s="4"/>
      <c r="S237" s="4"/>
      <c r="T237" s="4"/>
      <c r="U237" s="4"/>
      <c r="V237" s="4"/>
      <c r="W237" s="4"/>
      <c r="X237" s="4"/>
      <c r="Y237" s="4"/>
      <c r="Z237" s="4"/>
    </row>
    <row r="238" spans="1:26" ht="12.75" customHeight="1" x14ac:dyDescent="0.2">
      <c r="A238" s="156">
        <v>9.1</v>
      </c>
      <c r="B238" s="172" t="s">
        <v>645</v>
      </c>
      <c r="C238" s="156" t="s">
        <v>89</v>
      </c>
      <c r="D238" s="173">
        <v>2486</v>
      </c>
      <c r="E238" s="123">
        <v>23481</v>
      </c>
      <c r="F238" s="123">
        <f t="shared" si="0"/>
        <v>58373766</v>
      </c>
      <c r="G238" s="123">
        <v>23328</v>
      </c>
      <c r="H238" s="123">
        <f t="shared" si="1"/>
        <v>57993408</v>
      </c>
      <c r="I238" s="124" t="str">
        <f t="shared" si="2"/>
        <v>OK</v>
      </c>
      <c r="J238" s="123">
        <v>23352</v>
      </c>
      <c r="K238" s="123">
        <f t="shared" si="3"/>
        <v>58053072</v>
      </c>
      <c r="L238" s="124" t="str">
        <f t="shared" si="4"/>
        <v>OK</v>
      </c>
      <c r="M238" s="4"/>
      <c r="N238" s="4"/>
      <c r="O238" s="4"/>
      <c r="P238" s="4"/>
      <c r="Q238" s="4"/>
      <c r="R238" s="4"/>
      <c r="S238" s="4"/>
      <c r="T238" s="4"/>
      <c r="U238" s="4"/>
      <c r="V238" s="4"/>
      <c r="W238" s="4"/>
      <c r="X238" s="4"/>
      <c r="Y238" s="4"/>
      <c r="Z238" s="4"/>
    </row>
    <row r="239" spans="1:26" ht="12.75" customHeight="1" x14ac:dyDescent="0.2">
      <c r="A239" s="156">
        <v>9.1999999999999993</v>
      </c>
      <c r="B239" s="172" t="s">
        <v>646</v>
      </c>
      <c r="C239" s="156" t="s">
        <v>89</v>
      </c>
      <c r="D239" s="173">
        <v>2486</v>
      </c>
      <c r="E239" s="123">
        <v>9907</v>
      </c>
      <c r="F239" s="123">
        <f t="shared" si="0"/>
        <v>24628802</v>
      </c>
      <c r="G239" s="123">
        <v>9843</v>
      </c>
      <c r="H239" s="123">
        <f t="shared" si="1"/>
        <v>24469698</v>
      </c>
      <c r="I239" s="124" t="str">
        <f t="shared" si="2"/>
        <v>OK</v>
      </c>
      <c r="J239" s="123">
        <v>9853</v>
      </c>
      <c r="K239" s="123">
        <f t="shared" si="3"/>
        <v>24494558</v>
      </c>
      <c r="L239" s="124" t="str">
        <f t="shared" si="4"/>
        <v>OK</v>
      </c>
      <c r="M239" s="4"/>
      <c r="N239" s="4"/>
      <c r="O239" s="4"/>
      <c r="P239" s="4"/>
      <c r="Q239" s="4"/>
      <c r="R239" s="4"/>
      <c r="S239" s="4"/>
      <c r="T239" s="4"/>
      <c r="U239" s="4"/>
      <c r="V239" s="4"/>
      <c r="W239" s="4"/>
      <c r="X239" s="4"/>
      <c r="Y239" s="4"/>
      <c r="Z239" s="4"/>
    </row>
    <row r="240" spans="1:26" ht="12.75" customHeight="1" x14ac:dyDescent="0.2">
      <c r="A240" s="156">
        <v>9.3000000000000007</v>
      </c>
      <c r="B240" s="172" t="s">
        <v>647</v>
      </c>
      <c r="C240" s="156" t="s">
        <v>89</v>
      </c>
      <c r="D240" s="173">
        <v>1598.4</v>
      </c>
      <c r="E240" s="123">
        <v>84022</v>
      </c>
      <c r="F240" s="123">
        <f t="shared" si="0"/>
        <v>134300765</v>
      </c>
      <c r="G240" s="123">
        <v>83476</v>
      </c>
      <c r="H240" s="123">
        <f t="shared" si="1"/>
        <v>133428038</v>
      </c>
      <c r="I240" s="124" t="str">
        <f t="shared" si="2"/>
        <v>OK</v>
      </c>
      <c r="J240" s="123">
        <v>83560</v>
      </c>
      <c r="K240" s="123">
        <f t="shared" si="3"/>
        <v>133562304</v>
      </c>
      <c r="L240" s="124" t="str">
        <f t="shared" si="4"/>
        <v>OK</v>
      </c>
      <c r="M240" s="4"/>
      <c r="N240" s="4"/>
      <c r="O240" s="4"/>
      <c r="P240" s="4"/>
      <c r="Q240" s="4"/>
      <c r="R240" s="4"/>
      <c r="S240" s="4"/>
      <c r="T240" s="4"/>
      <c r="U240" s="4"/>
      <c r="V240" s="4"/>
      <c r="W240" s="4"/>
      <c r="X240" s="4"/>
      <c r="Y240" s="4"/>
      <c r="Z240" s="4"/>
    </row>
    <row r="241" spans="1:26" ht="12.75" customHeight="1" x14ac:dyDescent="0.2">
      <c r="A241" s="156">
        <v>9.4</v>
      </c>
      <c r="B241" s="172" t="s">
        <v>648</v>
      </c>
      <c r="C241" s="156" t="s">
        <v>89</v>
      </c>
      <c r="D241" s="173">
        <v>849.49</v>
      </c>
      <c r="E241" s="123">
        <v>86071</v>
      </c>
      <c r="F241" s="123">
        <f t="shared" si="0"/>
        <v>73116454</v>
      </c>
      <c r="G241" s="123">
        <v>85512</v>
      </c>
      <c r="H241" s="123">
        <f t="shared" si="1"/>
        <v>72641589</v>
      </c>
      <c r="I241" s="124" t="str">
        <f t="shared" si="2"/>
        <v>OK</v>
      </c>
      <c r="J241" s="123">
        <v>85598</v>
      </c>
      <c r="K241" s="123">
        <f t="shared" si="3"/>
        <v>72714645</v>
      </c>
      <c r="L241" s="124" t="str">
        <f t="shared" si="4"/>
        <v>OK</v>
      </c>
      <c r="M241" s="4"/>
      <c r="N241" s="4"/>
      <c r="O241" s="4"/>
      <c r="P241" s="4"/>
      <c r="Q241" s="4"/>
      <c r="R241" s="4"/>
      <c r="S241" s="4"/>
      <c r="T241" s="4"/>
      <c r="U241" s="4"/>
      <c r="V241" s="4"/>
      <c r="W241" s="4"/>
      <c r="X241" s="4"/>
      <c r="Y241" s="4"/>
      <c r="Z241" s="4"/>
    </row>
    <row r="242" spans="1:26" ht="12.75" customHeight="1" x14ac:dyDescent="0.2">
      <c r="A242" s="156">
        <v>9.5</v>
      </c>
      <c r="B242" s="172" t="s">
        <v>649</v>
      </c>
      <c r="C242" s="156" t="s">
        <v>89</v>
      </c>
      <c r="D242" s="173">
        <v>1288.8</v>
      </c>
      <c r="E242" s="123">
        <v>64443</v>
      </c>
      <c r="F242" s="123">
        <f t="shared" si="0"/>
        <v>83054138</v>
      </c>
      <c r="G242" s="123">
        <v>64024</v>
      </c>
      <c r="H242" s="123">
        <f t="shared" si="1"/>
        <v>82514131</v>
      </c>
      <c r="I242" s="124" t="str">
        <f t="shared" si="2"/>
        <v>OK</v>
      </c>
      <c r="J242" s="123">
        <v>64089</v>
      </c>
      <c r="K242" s="123">
        <f t="shared" si="3"/>
        <v>82597903</v>
      </c>
      <c r="L242" s="124" t="str">
        <f t="shared" si="4"/>
        <v>OK</v>
      </c>
      <c r="M242" s="4"/>
      <c r="N242" s="4"/>
      <c r="O242" s="4"/>
      <c r="P242" s="4"/>
      <c r="Q242" s="4"/>
      <c r="R242" s="4"/>
      <c r="S242" s="4"/>
      <c r="T242" s="4"/>
      <c r="U242" s="4"/>
      <c r="V242" s="4"/>
      <c r="W242" s="4"/>
      <c r="X242" s="4"/>
      <c r="Y242" s="4"/>
      <c r="Z242" s="4"/>
    </row>
    <row r="243" spans="1:26" ht="12.75" customHeight="1" x14ac:dyDescent="0.2">
      <c r="A243" s="156">
        <v>9.6</v>
      </c>
      <c r="B243" s="172" t="s">
        <v>650</v>
      </c>
      <c r="C243" s="156" t="s">
        <v>89</v>
      </c>
      <c r="D243" s="173">
        <v>77.03</v>
      </c>
      <c r="E243" s="123">
        <v>94060</v>
      </c>
      <c r="F243" s="123">
        <f t="shared" si="0"/>
        <v>7245442</v>
      </c>
      <c r="G243" s="123">
        <v>93449</v>
      </c>
      <c r="H243" s="123">
        <f t="shared" si="1"/>
        <v>7198376</v>
      </c>
      <c r="I243" s="124" t="str">
        <f t="shared" si="2"/>
        <v>OK</v>
      </c>
      <c r="J243" s="123">
        <v>93543</v>
      </c>
      <c r="K243" s="123">
        <f t="shared" si="3"/>
        <v>7205617</v>
      </c>
      <c r="L243" s="124" t="str">
        <f t="shared" si="4"/>
        <v>OK</v>
      </c>
      <c r="M243" s="4"/>
      <c r="N243" s="4"/>
      <c r="O243" s="4"/>
      <c r="P243" s="4"/>
      <c r="Q243" s="4"/>
      <c r="R243" s="4"/>
      <c r="S243" s="4"/>
      <c r="T243" s="4"/>
      <c r="U243" s="4"/>
      <c r="V243" s="4"/>
      <c r="W243" s="4"/>
      <c r="X243" s="4"/>
      <c r="Y243" s="4"/>
      <c r="Z243" s="4"/>
    </row>
    <row r="244" spans="1:26" ht="12.75" customHeight="1" x14ac:dyDescent="0.2">
      <c r="A244" s="156">
        <v>9.6999999999999993</v>
      </c>
      <c r="B244" s="172" t="s">
        <v>651</v>
      </c>
      <c r="C244" s="156" t="s">
        <v>105</v>
      </c>
      <c r="D244" s="173">
        <v>19</v>
      </c>
      <c r="E244" s="123">
        <v>57173</v>
      </c>
      <c r="F244" s="123">
        <f t="shared" si="0"/>
        <v>1086287</v>
      </c>
      <c r="G244" s="123">
        <v>56801</v>
      </c>
      <c r="H244" s="123">
        <f t="shared" si="1"/>
        <v>1079219</v>
      </c>
      <c r="I244" s="124" t="str">
        <f t="shared" si="2"/>
        <v>OK</v>
      </c>
      <c r="J244" s="123">
        <v>56859</v>
      </c>
      <c r="K244" s="123">
        <f t="shared" si="3"/>
        <v>1080321</v>
      </c>
      <c r="L244" s="124" t="str">
        <f t="shared" si="4"/>
        <v>OK</v>
      </c>
      <c r="M244" s="4"/>
      <c r="N244" s="4"/>
      <c r="O244" s="4"/>
      <c r="P244" s="4"/>
      <c r="Q244" s="4"/>
      <c r="R244" s="4"/>
      <c r="S244" s="4"/>
      <c r="T244" s="4"/>
      <c r="U244" s="4"/>
      <c r="V244" s="4"/>
      <c r="W244" s="4"/>
      <c r="X244" s="4"/>
      <c r="Y244" s="4"/>
      <c r="Z244" s="4"/>
    </row>
    <row r="245" spans="1:26" ht="12.75" customHeight="1" x14ac:dyDescent="0.2">
      <c r="A245" s="156">
        <v>9.8000000000000007</v>
      </c>
      <c r="B245" s="172" t="s">
        <v>652</v>
      </c>
      <c r="C245" s="156" t="s">
        <v>105</v>
      </c>
      <c r="D245" s="173">
        <v>2151.4299999999998</v>
      </c>
      <c r="E245" s="123">
        <v>19553</v>
      </c>
      <c r="F245" s="123">
        <f t="shared" si="0"/>
        <v>42066911</v>
      </c>
      <c r="G245" s="123">
        <v>19426</v>
      </c>
      <c r="H245" s="123">
        <f t="shared" si="1"/>
        <v>41793679</v>
      </c>
      <c r="I245" s="124" t="str">
        <f t="shared" si="2"/>
        <v>OK</v>
      </c>
      <c r="J245" s="123">
        <v>19445</v>
      </c>
      <c r="K245" s="123">
        <f t="shared" si="3"/>
        <v>41834556</v>
      </c>
      <c r="L245" s="124" t="str">
        <f t="shared" si="4"/>
        <v>OK</v>
      </c>
      <c r="M245" s="4"/>
      <c r="N245" s="4"/>
      <c r="O245" s="4"/>
      <c r="P245" s="4"/>
      <c r="Q245" s="4"/>
      <c r="R245" s="4"/>
      <c r="S245" s="4"/>
      <c r="T245" s="4"/>
      <c r="U245" s="4"/>
      <c r="V245" s="4"/>
      <c r="W245" s="4"/>
      <c r="X245" s="4"/>
      <c r="Y245" s="4"/>
      <c r="Z245" s="4"/>
    </row>
    <row r="246" spans="1:26" ht="12.75" customHeight="1" x14ac:dyDescent="0.2">
      <c r="A246" s="156">
        <v>9.9</v>
      </c>
      <c r="B246" s="172" t="s">
        <v>653</v>
      </c>
      <c r="C246" s="156" t="s">
        <v>89</v>
      </c>
      <c r="D246" s="173">
        <v>2282.21</v>
      </c>
      <c r="E246" s="123">
        <v>52200</v>
      </c>
      <c r="F246" s="123">
        <f t="shared" si="0"/>
        <v>119131362</v>
      </c>
      <c r="G246" s="123">
        <v>51861</v>
      </c>
      <c r="H246" s="123">
        <f t="shared" si="1"/>
        <v>118357693</v>
      </c>
      <c r="I246" s="124" t="str">
        <f t="shared" si="2"/>
        <v>OK</v>
      </c>
      <c r="J246" s="123">
        <v>51913</v>
      </c>
      <c r="K246" s="123">
        <f t="shared" si="3"/>
        <v>118476368</v>
      </c>
      <c r="L246" s="124" t="str">
        <f t="shared" si="4"/>
        <v>OK</v>
      </c>
      <c r="M246" s="4"/>
      <c r="N246" s="4"/>
      <c r="O246" s="4"/>
      <c r="P246" s="4"/>
      <c r="Q246" s="4"/>
      <c r="R246" s="4"/>
      <c r="S246" s="4"/>
      <c r="T246" s="4"/>
      <c r="U246" s="4"/>
      <c r="V246" s="4"/>
      <c r="W246" s="4"/>
      <c r="X246" s="4"/>
      <c r="Y246" s="4"/>
      <c r="Z246" s="4"/>
    </row>
    <row r="247" spans="1:26" ht="12.75" customHeight="1" x14ac:dyDescent="0.2">
      <c r="A247" s="156">
        <v>9.1</v>
      </c>
      <c r="B247" s="172" t="s">
        <v>654</v>
      </c>
      <c r="C247" s="156" t="s">
        <v>89</v>
      </c>
      <c r="D247" s="173">
        <v>5394.76</v>
      </c>
      <c r="E247" s="123">
        <v>16013</v>
      </c>
      <c r="F247" s="123">
        <f t="shared" si="0"/>
        <v>86386292</v>
      </c>
      <c r="G247" s="123">
        <v>15909</v>
      </c>
      <c r="H247" s="123">
        <f t="shared" si="1"/>
        <v>85825237</v>
      </c>
      <c r="I247" s="124" t="str">
        <f t="shared" si="2"/>
        <v>OK</v>
      </c>
      <c r="J247" s="123">
        <v>15925</v>
      </c>
      <c r="K247" s="123">
        <f t="shared" si="3"/>
        <v>85911553</v>
      </c>
      <c r="L247" s="124" t="str">
        <f t="shared" si="4"/>
        <v>OK</v>
      </c>
      <c r="M247" s="4"/>
      <c r="N247" s="4"/>
      <c r="O247" s="4"/>
      <c r="P247" s="4"/>
      <c r="Q247" s="4"/>
      <c r="R247" s="4"/>
      <c r="S247" s="4"/>
      <c r="T247" s="4"/>
      <c r="U247" s="4"/>
      <c r="V247" s="4"/>
      <c r="W247" s="4"/>
      <c r="X247" s="4"/>
      <c r="Y247" s="4"/>
      <c r="Z247" s="4"/>
    </row>
    <row r="248" spans="1:26" ht="12.75" customHeight="1" x14ac:dyDescent="0.2">
      <c r="A248" s="156">
        <v>9.11</v>
      </c>
      <c r="B248" s="172" t="s">
        <v>655</v>
      </c>
      <c r="C248" s="156" t="s">
        <v>89</v>
      </c>
      <c r="D248" s="173">
        <v>7.2</v>
      </c>
      <c r="E248" s="123">
        <v>261412</v>
      </c>
      <c r="F248" s="123">
        <f t="shared" si="0"/>
        <v>1882166</v>
      </c>
      <c r="G248" s="123">
        <v>259713</v>
      </c>
      <c r="H248" s="123">
        <f t="shared" si="1"/>
        <v>1869934</v>
      </c>
      <c r="I248" s="124" t="str">
        <f t="shared" si="2"/>
        <v>OK</v>
      </c>
      <c r="J248" s="123">
        <v>259974</v>
      </c>
      <c r="K248" s="123">
        <f t="shared" si="3"/>
        <v>1871813</v>
      </c>
      <c r="L248" s="124" t="str">
        <f t="shared" si="4"/>
        <v>OK</v>
      </c>
      <c r="M248" s="4"/>
      <c r="N248" s="4"/>
      <c r="O248" s="4"/>
      <c r="P248" s="4"/>
      <c r="Q248" s="4"/>
      <c r="R248" s="4"/>
      <c r="S248" s="4"/>
      <c r="T248" s="4"/>
      <c r="U248" s="4"/>
      <c r="V248" s="4"/>
      <c r="W248" s="4"/>
      <c r="X248" s="4"/>
      <c r="Y248" s="4"/>
      <c r="Z248" s="4"/>
    </row>
    <row r="249" spans="1:26" ht="12.75" customHeight="1" x14ac:dyDescent="0.2">
      <c r="A249" s="156">
        <v>9.1199999999999992</v>
      </c>
      <c r="B249" s="172" t="s">
        <v>656</v>
      </c>
      <c r="C249" s="156" t="s">
        <v>89</v>
      </c>
      <c r="D249" s="173">
        <v>663.5</v>
      </c>
      <c r="E249" s="123">
        <v>466314</v>
      </c>
      <c r="F249" s="123">
        <f t="shared" si="0"/>
        <v>309399339</v>
      </c>
      <c r="G249" s="123">
        <v>463283</v>
      </c>
      <c r="H249" s="123">
        <f t="shared" si="1"/>
        <v>307388271</v>
      </c>
      <c r="I249" s="124" t="str">
        <f t="shared" si="2"/>
        <v>OK</v>
      </c>
      <c r="J249" s="123">
        <v>463749</v>
      </c>
      <c r="K249" s="123">
        <f t="shared" si="3"/>
        <v>307697462</v>
      </c>
      <c r="L249" s="124" t="str">
        <f t="shared" si="4"/>
        <v>OK</v>
      </c>
      <c r="M249" s="4"/>
      <c r="N249" s="4"/>
      <c r="O249" s="4"/>
      <c r="P249" s="4"/>
      <c r="Q249" s="4"/>
      <c r="R249" s="4"/>
      <c r="S249" s="4"/>
      <c r="T249" s="4"/>
      <c r="U249" s="4"/>
      <c r="V249" s="4"/>
      <c r="W249" s="4"/>
      <c r="X249" s="4"/>
      <c r="Y249" s="4"/>
      <c r="Z249" s="4"/>
    </row>
    <row r="250" spans="1:26" ht="12.75" customHeight="1" x14ac:dyDescent="0.2">
      <c r="A250" s="156">
        <v>9.1300000000000008</v>
      </c>
      <c r="B250" s="172" t="s">
        <v>657</v>
      </c>
      <c r="C250" s="156" t="s">
        <v>89</v>
      </c>
      <c r="D250" s="173">
        <v>509.3</v>
      </c>
      <c r="E250" s="123">
        <v>310669</v>
      </c>
      <c r="F250" s="123">
        <f t="shared" si="0"/>
        <v>158223722</v>
      </c>
      <c r="G250" s="123">
        <v>308650</v>
      </c>
      <c r="H250" s="123">
        <f t="shared" si="1"/>
        <v>157195445</v>
      </c>
      <c r="I250" s="124" t="str">
        <f t="shared" si="2"/>
        <v>OK</v>
      </c>
      <c r="J250" s="123">
        <v>308960</v>
      </c>
      <c r="K250" s="123">
        <f t="shared" si="3"/>
        <v>157353328</v>
      </c>
      <c r="L250" s="124" t="str">
        <f t="shared" si="4"/>
        <v>OK</v>
      </c>
      <c r="M250" s="4"/>
      <c r="N250" s="4"/>
      <c r="O250" s="4"/>
      <c r="P250" s="4"/>
      <c r="Q250" s="4"/>
      <c r="R250" s="4"/>
      <c r="S250" s="4"/>
      <c r="T250" s="4"/>
      <c r="U250" s="4"/>
      <c r="V250" s="4"/>
      <c r="W250" s="4"/>
      <c r="X250" s="4"/>
      <c r="Y250" s="4"/>
      <c r="Z250" s="4"/>
    </row>
    <row r="251" spans="1:26" ht="12.75" customHeight="1" x14ac:dyDescent="0.2">
      <c r="A251" s="156">
        <v>9.14</v>
      </c>
      <c r="B251" s="172" t="s">
        <v>658</v>
      </c>
      <c r="C251" s="156" t="s">
        <v>89</v>
      </c>
      <c r="D251" s="173">
        <v>56.28</v>
      </c>
      <c r="E251" s="123">
        <v>380719</v>
      </c>
      <c r="F251" s="123">
        <f t="shared" si="0"/>
        <v>21426865</v>
      </c>
      <c r="G251" s="123">
        <v>378244</v>
      </c>
      <c r="H251" s="123">
        <f t="shared" si="1"/>
        <v>21287572</v>
      </c>
      <c r="I251" s="124" t="str">
        <f t="shared" si="2"/>
        <v>OK</v>
      </c>
      <c r="J251" s="123">
        <v>378625</v>
      </c>
      <c r="K251" s="123">
        <f t="shared" si="3"/>
        <v>21309015</v>
      </c>
      <c r="L251" s="124" t="str">
        <f t="shared" si="4"/>
        <v>OK</v>
      </c>
      <c r="M251" s="4"/>
      <c r="N251" s="4"/>
      <c r="O251" s="4"/>
      <c r="P251" s="4"/>
      <c r="Q251" s="4"/>
      <c r="R251" s="4"/>
      <c r="S251" s="4"/>
      <c r="T251" s="4"/>
      <c r="U251" s="4"/>
      <c r="V251" s="4"/>
      <c r="W251" s="4"/>
      <c r="X251" s="4"/>
      <c r="Y251" s="4"/>
      <c r="Z251" s="4"/>
    </row>
    <row r="252" spans="1:26" ht="12.75" customHeight="1" x14ac:dyDescent="0.2">
      <c r="A252" s="156">
        <v>9.15</v>
      </c>
      <c r="B252" s="172" t="s">
        <v>659</v>
      </c>
      <c r="C252" s="156" t="s">
        <v>89</v>
      </c>
      <c r="D252" s="173">
        <v>122.12</v>
      </c>
      <c r="E252" s="123">
        <v>695030</v>
      </c>
      <c r="F252" s="123">
        <f t="shared" si="0"/>
        <v>84877064</v>
      </c>
      <c r="G252" s="123">
        <v>688080</v>
      </c>
      <c r="H252" s="123">
        <f t="shared" si="1"/>
        <v>84028330</v>
      </c>
      <c r="I252" s="124" t="str">
        <f t="shared" si="2"/>
        <v>OK</v>
      </c>
      <c r="J252" s="123">
        <v>691207</v>
      </c>
      <c r="K252" s="123">
        <f t="shared" si="3"/>
        <v>84410199</v>
      </c>
      <c r="L252" s="124" t="str">
        <f t="shared" si="4"/>
        <v>OK</v>
      </c>
      <c r="M252" s="4"/>
      <c r="N252" s="4"/>
      <c r="O252" s="4"/>
      <c r="P252" s="4"/>
      <c r="Q252" s="4"/>
      <c r="R252" s="4"/>
      <c r="S252" s="4"/>
      <c r="T252" s="4"/>
      <c r="U252" s="4"/>
      <c r="V252" s="4"/>
      <c r="W252" s="4"/>
      <c r="X252" s="4"/>
      <c r="Y252" s="4"/>
      <c r="Z252" s="4"/>
    </row>
    <row r="253" spans="1:26" ht="12.75" customHeight="1" x14ac:dyDescent="0.2">
      <c r="A253" s="156">
        <v>9.16</v>
      </c>
      <c r="B253" s="172" t="s">
        <v>660</v>
      </c>
      <c r="C253" s="156" t="s">
        <v>105</v>
      </c>
      <c r="D253" s="173">
        <v>237.96</v>
      </c>
      <c r="E253" s="123">
        <v>91546</v>
      </c>
      <c r="F253" s="123">
        <f t="shared" si="0"/>
        <v>21784286</v>
      </c>
      <c r="G253" s="123">
        <v>90951</v>
      </c>
      <c r="H253" s="123">
        <f t="shared" si="1"/>
        <v>21642700</v>
      </c>
      <c r="I253" s="124" t="str">
        <f t="shared" si="2"/>
        <v>OK</v>
      </c>
      <c r="J253" s="123">
        <v>91042</v>
      </c>
      <c r="K253" s="123">
        <f t="shared" si="3"/>
        <v>21664354</v>
      </c>
      <c r="L253" s="124" t="str">
        <f t="shared" si="4"/>
        <v>OK</v>
      </c>
      <c r="M253" s="4"/>
      <c r="N253" s="4"/>
      <c r="O253" s="4"/>
      <c r="P253" s="4"/>
      <c r="Q253" s="4"/>
      <c r="R253" s="4"/>
      <c r="S253" s="4"/>
      <c r="T253" s="4"/>
      <c r="U253" s="4"/>
      <c r="V253" s="4"/>
      <c r="W253" s="4"/>
      <c r="X253" s="4"/>
      <c r="Y253" s="4"/>
      <c r="Z253" s="4"/>
    </row>
    <row r="254" spans="1:26" ht="12.75" customHeight="1" x14ac:dyDescent="0.2">
      <c r="A254" s="156"/>
      <c r="B254" s="172"/>
      <c r="C254" s="156"/>
      <c r="D254" s="173"/>
      <c r="E254" s="123"/>
      <c r="F254" s="123">
        <f t="shared" si="0"/>
        <v>0</v>
      </c>
      <c r="G254" s="123"/>
      <c r="H254" s="123">
        <f t="shared" si="1"/>
        <v>0</v>
      </c>
      <c r="I254" s="124" t="str">
        <f t="shared" si="2"/>
        <v>OK</v>
      </c>
      <c r="J254" s="123"/>
      <c r="K254" s="123">
        <f t="shared" si="3"/>
        <v>0</v>
      </c>
      <c r="L254" s="124" t="str">
        <f t="shared" si="4"/>
        <v>OK</v>
      </c>
      <c r="M254" s="4"/>
      <c r="N254" s="4"/>
      <c r="O254" s="4"/>
      <c r="P254" s="4"/>
      <c r="Q254" s="4"/>
      <c r="R254" s="4"/>
      <c r="S254" s="4"/>
      <c r="T254" s="4"/>
      <c r="U254" s="4"/>
      <c r="V254" s="4"/>
      <c r="W254" s="4"/>
      <c r="X254" s="4"/>
      <c r="Y254" s="4"/>
      <c r="Z254" s="4"/>
    </row>
    <row r="255" spans="1:26" ht="12.75" customHeight="1" x14ac:dyDescent="0.2">
      <c r="A255" s="156"/>
      <c r="B255" s="123" t="s">
        <v>661</v>
      </c>
      <c r="C255" s="156"/>
      <c r="D255" s="173"/>
      <c r="E255" s="123"/>
      <c r="F255" s="123">
        <f t="shared" si="0"/>
        <v>0</v>
      </c>
      <c r="G255" s="123"/>
      <c r="H255" s="123">
        <f t="shared" si="1"/>
        <v>0</v>
      </c>
      <c r="I255" s="124" t="str">
        <f t="shared" si="2"/>
        <v>OK</v>
      </c>
      <c r="J255" s="123"/>
      <c r="K255" s="123">
        <f t="shared" si="3"/>
        <v>0</v>
      </c>
      <c r="L255" s="124" t="str">
        <f t="shared" si="4"/>
        <v>OK</v>
      </c>
      <c r="M255" s="4"/>
      <c r="N255" s="4"/>
      <c r="O255" s="4"/>
      <c r="P255" s="4"/>
      <c r="Q255" s="4"/>
      <c r="R255" s="4"/>
      <c r="S255" s="4"/>
      <c r="T255" s="4"/>
      <c r="U255" s="4"/>
      <c r="V255" s="4"/>
      <c r="W255" s="4"/>
      <c r="X255" s="4"/>
      <c r="Y255" s="4"/>
      <c r="Z255" s="4"/>
    </row>
    <row r="256" spans="1:26" ht="12.75" customHeight="1" x14ac:dyDescent="0.2">
      <c r="A256" s="156"/>
      <c r="B256" s="172"/>
      <c r="C256" s="156"/>
      <c r="D256" s="173"/>
      <c r="E256" s="123"/>
      <c r="F256" s="123">
        <f t="shared" si="0"/>
        <v>0</v>
      </c>
      <c r="G256" s="123"/>
      <c r="H256" s="123">
        <f t="shared" si="1"/>
        <v>0</v>
      </c>
      <c r="I256" s="124" t="str">
        <f t="shared" si="2"/>
        <v>OK</v>
      </c>
      <c r="J256" s="123"/>
      <c r="K256" s="123">
        <f t="shared" si="3"/>
        <v>0</v>
      </c>
      <c r="L256" s="124" t="str">
        <f t="shared" si="4"/>
        <v>OK</v>
      </c>
      <c r="M256" s="4"/>
      <c r="N256" s="4"/>
      <c r="O256" s="4"/>
      <c r="P256" s="4"/>
      <c r="Q256" s="4"/>
      <c r="R256" s="4"/>
      <c r="S256" s="4"/>
      <c r="T256" s="4"/>
      <c r="U256" s="4"/>
      <c r="V256" s="4"/>
      <c r="W256" s="4"/>
      <c r="X256" s="4"/>
      <c r="Y256" s="4"/>
      <c r="Z256" s="4"/>
    </row>
    <row r="257" spans="1:26" ht="12.75" customHeight="1" x14ac:dyDescent="0.2">
      <c r="A257" s="156">
        <v>10</v>
      </c>
      <c r="B257" s="172" t="s">
        <v>662</v>
      </c>
      <c r="C257" s="156"/>
      <c r="D257" s="173"/>
      <c r="E257" s="123"/>
      <c r="F257" s="123">
        <f t="shared" si="0"/>
        <v>0</v>
      </c>
      <c r="G257" s="123"/>
      <c r="H257" s="123">
        <f t="shared" si="1"/>
        <v>0</v>
      </c>
      <c r="I257" s="124" t="str">
        <f t="shared" si="2"/>
        <v>OK</v>
      </c>
      <c r="J257" s="123"/>
      <c r="K257" s="123">
        <f t="shared" si="3"/>
        <v>0</v>
      </c>
      <c r="L257" s="124" t="str">
        <f t="shared" si="4"/>
        <v>OK</v>
      </c>
      <c r="M257" s="4"/>
      <c r="N257" s="4"/>
      <c r="O257" s="4"/>
      <c r="P257" s="4"/>
      <c r="Q257" s="4"/>
      <c r="R257" s="4"/>
      <c r="S257" s="4"/>
      <c r="T257" s="4"/>
      <c r="U257" s="4"/>
      <c r="V257" s="4"/>
      <c r="W257" s="4"/>
      <c r="X257" s="4"/>
      <c r="Y257" s="4"/>
      <c r="Z257" s="4"/>
    </row>
    <row r="258" spans="1:26" ht="12.75" customHeight="1" x14ac:dyDescent="0.2">
      <c r="A258" s="156">
        <v>10.1</v>
      </c>
      <c r="B258" s="172" t="s">
        <v>663</v>
      </c>
      <c r="C258" s="156" t="s">
        <v>82</v>
      </c>
      <c r="D258" s="173">
        <v>95</v>
      </c>
      <c r="E258" s="123">
        <v>565687</v>
      </c>
      <c r="F258" s="123">
        <f t="shared" si="0"/>
        <v>53740265</v>
      </c>
      <c r="G258" s="123">
        <v>562010</v>
      </c>
      <c r="H258" s="123">
        <f t="shared" si="1"/>
        <v>53390950</v>
      </c>
      <c r="I258" s="124" t="str">
        <f t="shared" si="2"/>
        <v>OK</v>
      </c>
      <c r="J258" s="123">
        <v>562576</v>
      </c>
      <c r="K258" s="123">
        <f t="shared" si="3"/>
        <v>53444720</v>
      </c>
      <c r="L258" s="124" t="str">
        <f t="shared" si="4"/>
        <v>OK</v>
      </c>
      <c r="M258" s="4"/>
      <c r="N258" s="4"/>
      <c r="O258" s="4"/>
      <c r="P258" s="4"/>
      <c r="Q258" s="4"/>
      <c r="R258" s="4"/>
      <c r="S258" s="4"/>
      <c r="T258" s="4"/>
      <c r="U258" s="4"/>
      <c r="V258" s="4"/>
      <c r="W258" s="4"/>
      <c r="X258" s="4"/>
      <c r="Y258" s="4"/>
      <c r="Z258" s="4"/>
    </row>
    <row r="259" spans="1:26" ht="12.75" customHeight="1" x14ac:dyDescent="0.2">
      <c r="A259" s="156">
        <v>10.199999999999999</v>
      </c>
      <c r="B259" s="172" t="s">
        <v>664</v>
      </c>
      <c r="C259" s="156" t="s">
        <v>82</v>
      </c>
      <c r="D259" s="173">
        <v>4</v>
      </c>
      <c r="E259" s="123">
        <v>734687</v>
      </c>
      <c r="F259" s="123">
        <f t="shared" si="0"/>
        <v>2938748</v>
      </c>
      <c r="G259" s="123">
        <v>729912</v>
      </c>
      <c r="H259" s="123">
        <f t="shared" si="1"/>
        <v>2919648</v>
      </c>
      <c r="I259" s="124" t="str">
        <f t="shared" si="2"/>
        <v>OK</v>
      </c>
      <c r="J259" s="123">
        <v>730646</v>
      </c>
      <c r="K259" s="123">
        <f t="shared" si="3"/>
        <v>2922584</v>
      </c>
      <c r="L259" s="124" t="str">
        <f t="shared" si="4"/>
        <v>OK</v>
      </c>
      <c r="M259" s="4"/>
      <c r="N259" s="4"/>
      <c r="O259" s="4"/>
      <c r="P259" s="4"/>
      <c r="Q259" s="4"/>
      <c r="R259" s="4"/>
      <c r="S259" s="4"/>
      <c r="T259" s="4"/>
      <c r="U259" s="4"/>
      <c r="V259" s="4"/>
      <c r="W259" s="4"/>
      <c r="X259" s="4"/>
      <c r="Y259" s="4"/>
      <c r="Z259" s="4"/>
    </row>
    <row r="260" spans="1:26" ht="12.75" customHeight="1" x14ac:dyDescent="0.2">
      <c r="A260" s="156">
        <v>10.3</v>
      </c>
      <c r="B260" s="172" t="s">
        <v>665</v>
      </c>
      <c r="C260" s="156" t="s">
        <v>82</v>
      </c>
      <c r="D260" s="173">
        <v>95</v>
      </c>
      <c r="E260" s="123">
        <v>304301</v>
      </c>
      <c r="F260" s="123">
        <f t="shared" si="0"/>
        <v>28908595</v>
      </c>
      <c r="G260" s="123">
        <v>302323</v>
      </c>
      <c r="H260" s="123">
        <f t="shared" si="1"/>
        <v>28720685</v>
      </c>
      <c r="I260" s="124" t="str">
        <f t="shared" si="2"/>
        <v>OK</v>
      </c>
      <c r="J260" s="123">
        <v>302627</v>
      </c>
      <c r="K260" s="123">
        <f t="shared" si="3"/>
        <v>28749565</v>
      </c>
      <c r="L260" s="124" t="str">
        <f t="shared" si="4"/>
        <v>OK</v>
      </c>
      <c r="M260" s="4"/>
      <c r="N260" s="4"/>
      <c r="O260" s="4"/>
      <c r="P260" s="4"/>
      <c r="Q260" s="4"/>
      <c r="R260" s="4"/>
      <c r="S260" s="4"/>
      <c r="T260" s="4"/>
      <c r="U260" s="4"/>
      <c r="V260" s="4"/>
      <c r="W260" s="4"/>
      <c r="X260" s="4"/>
      <c r="Y260" s="4"/>
      <c r="Z260" s="4"/>
    </row>
    <row r="261" spans="1:26" ht="12.75" customHeight="1" x14ac:dyDescent="0.2">
      <c r="A261" s="156">
        <v>10.4</v>
      </c>
      <c r="B261" s="172" t="s">
        <v>666</v>
      </c>
      <c r="C261" s="156" t="s">
        <v>82</v>
      </c>
      <c r="D261" s="173">
        <v>4</v>
      </c>
      <c r="E261" s="123">
        <v>526268</v>
      </c>
      <c r="F261" s="123">
        <f t="shared" si="0"/>
        <v>2105072</v>
      </c>
      <c r="G261" s="123">
        <v>522847</v>
      </c>
      <c r="H261" s="123">
        <f t="shared" si="1"/>
        <v>2091388</v>
      </c>
      <c r="I261" s="124" t="str">
        <f t="shared" si="2"/>
        <v>OK</v>
      </c>
      <c r="J261" s="123">
        <v>523374</v>
      </c>
      <c r="K261" s="123">
        <f t="shared" si="3"/>
        <v>2093496</v>
      </c>
      <c r="L261" s="124" t="str">
        <f t="shared" si="4"/>
        <v>OK</v>
      </c>
      <c r="M261" s="4"/>
      <c r="N261" s="4"/>
      <c r="O261" s="4"/>
      <c r="P261" s="4"/>
      <c r="Q261" s="4"/>
      <c r="R261" s="4"/>
      <c r="S261" s="4"/>
      <c r="T261" s="4"/>
      <c r="U261" s="4"/>
      <c r="V261" s="4"/>
      <c r="W261" s="4"/>
      <c r="X261" s="4"/>
      <c r="Y261" s="4"/>
      <c r="Z261" s="4"/>
    </row>
    <row r="262" spans="1:26" ht="12.75" customHeight="1" x14ac:dyDescent="0.2">
      <c r="A262" s="156">
        <v>10.5</v>
      </c>
      <c r="B262" s="172" t="s">
        <v>667</v>
      </c>
      <c r="C262" s="156" t="s">
        <v>82</v>
      </c>
      <c r="D262" s="173">
        <v>99</v>
      </c>
      <c r="E262" s="123">
        <v>301200</v>
      </c>
      <c r="F262" s="123">
        <f t="shared" si="0"/>
        <v>29818800</v>
      </c>
      <c r="G262" s="123">
        <v>299242</v>
      </c>
      <c r="H262" s="123">
        <f t="shared" si="1"/>
        <v>29624958</v>
      </c>
      <c r="I262" s="124" t="str">
        <f t="shared" si="2"/>
        <v>OK</v>
      </c>
      <c r="J262" s="123">
        <v>299543</v>
      </c>
      <c r="K262" s="123">
        <f t="shared" si="3"/>
        <v>29654757</v>
      </c>
      <c r="L262" s="124" t="str">
        <f t="shared" si="4"/>
        <v>OK</v>
      </c>
      <c r="M262" s="4"/>
      <c r="N262" s="4"/>
      <c r="O262" s="4"/>
      <c r="P262" s="4"/>
      <c r="Q262" s="4"/>
      <c r="R262" s="4"/>
      <c r="S262" s="4"/>
      <c r="T262" s="4"/>
      <c r="U262" s="4"/>
      <c r="V262" s="4"/>
      <c r="W262" s="4"/>
      <c r="X262" s="4"/>
      <c r="Y262" s="4"/>
      <c r="Z262" s="4"/>
    </row>
    <row r="263" spans="1:26" ht="12.75" customHeight="1" x14ac:dyDescent="0.2">
      <c r="A263" s="156">
        <v>10.6</v>
      </c>
      <c r="B263" s="172" t="s">
        <v>668</v>
      </c>
      <c r="C263" s="156" t="s">
        <v>82</v>
      </c>
      <c r="D263" s="173">
        <v>96</v>
      </c>
      <c r="E263" s="123">
        <v>243969</v>
      </c>
      <c r="F263" s="123">
        <f t="shared" si="0"/>
        <v>23421024</v>
      </c>
      <c r="G263" s="123">
        <v>242383</v>
      </c>
      <c r="H263" s="123">
        <f t="shared" si="1"/>
        <v>23268768</v>
      </c>
      <c r="I263" s="124" t="str">
        <f t="shared" si="2"/>
        <v>OK</v>
      </c>
      <c r="J263" s="123">
        <v>242627</v>
      </c>
      <c r="K263" s="123">
        <f t="shared" si="3"/>
        <v>23292192</v>
      </c>
      <c r="L263" s="124" t="str">
        <f t="shared" si="4"/>
        <v>OK</v>
      </c>
      <c r="M263" s="4"/>
      <c r="N263" s="4"/>
      <c r="O263" s="4"/>
      <c r="P263" s="4"/>
      <c r="Q263" s="4"/>
      <c r="R263" s="4"/>
      <c r="S263" s="4"/>
      <c r="T263" s="4"/>
      <c r="U263" s="4"/>
      <c r="V263" s="4"/>
      <c r="W263" s="4"/>
      <c r="X263" s="4"/>
      <c r="Y263" s="4"/>
      <c r="Z263" s="4"/>
    </row>
    <row r="264" spans="1:26" ht="12.75" customHeight="1" x14ac:dyDescent="0.2">
      <c r="A264" s="156">
        <v>10.7</v>
      </c>
      <c r="B264" s="172" t="s">
        <v>669</v>
      </c>
      <c r="C264" s="156" t="s">
        <v>82</v>
      </c>
      <c r="D264" s="173">
        <v>4</v>
      </c>
      <c r="E264" s="123">
        <v>1347964</v>
      </c>
      <c r="F264" s="123">
        <f t="shared" si="0"/>
        <v>5391856</v>
      </c>
      <c r="G264" s="123">
        <v>1339202</v>
      </c>
      <c r="H264" s="123">
        <f t="shared" si="1"/>
        <v>5356808</v>
      </c>
      <c r="I264" s="124" t="str">
        <f t="shared" si="2"/>
        <v>OK</v>
      </c>
      <c r="J264" s="123">
        <v>1340550</v>
      </c>
      <c r="K264" s="123">
        <f t="shared" si="3"/>
        <v>5362200</v>
      </c>
      <c r="L264" s="124" t="str">
        <f t="shared" si="4"/>
        <v>OK</v>
      </c>
      <c r="M264" s="4"/>
      <c r="N264" s="4"/>
      <c r="O264" s="4"/>
      <c r="P264" s="4"/>
      <c r="Q264" s="4"/>
      <c r="R264" s="4"/>
      <c r="S264" s="4"/>
      <c r="T264" s="4"/>
      <c r="U264" s="4"/>
      <c r="V264" s="4"/>
      <c r="W264" s="4"/>
      <c r="X264" s="4"/>
      <c r="Y264" s="4"/>
      <c r="Z264" s="4"/>
    </row>
    <row r="265" spans="1:26" ht="12.75" customHeight="1" x14ac:dyDescent="0.2">
      <c r="A265" s="156"/>
      <c r="B265" s="172"/>
      <c r="C265" s="156"/>
      <c r="D265" s="173"/>
      <c r="E265" s="123"/>
      <c r="F265" s="123">
        <f t="shared" si="0"/>
        <v>0</v>
      </c>
      <c r="G265" s="123"/>
      <c r="H265" s="123">
        <f t="shared" si="1"/>
        <v>0</v>
      </c>
      <c r="I265" s="124" t="str">
        <f t="shared" si="2"/>
        <v>OK</v>
      </c>
      <c r="J265" s="123"/>
      <c r="K265" s="123">
        <f t="shared" si="3"/>
        <v>0</v>
      </c>
      <c r="L265" s="124" t="str">
        <f t="shared" si="4"/>
        <v>OK</v>
      </c>
      <c r="M265" s="4"/>
      <c r="N265" s="4"/>
      <c r="O265" s="4"/>
      <c r="P265" s="4"/>
      <c r="Q265" s="4"/>
      <c r="R265" s="4"/>
      <c r="S265" s="4"/>
      <c r="T265" s="4"/>
      <c r="U265" s="4"/>
      <c r="V265" s="4"/>
      <c r="W265" s="4"/>
      <c r="X265" s="4"/>
      <c r="Y265" s="4"/>
      <c r="Z265" s="4"/>
    </row>
    <row r="266" spans="1:26" ht="12.75" customHeight="1" x14ac:dyDescent="0.2">
      <c r="A266" s="156"/>
      <c r="B266" s="123" t="s">
        <v>670</v>
      </c>
      <c r="C266" s="156"/>
      <c r="D266" s="173"/>
      <c r="E266" s="123"/>
      <c r="F266" s="123">
        <f t="shared" si="0"/>
        <v>0</v>
      </c>
      <c r="G266" s="123"/>
      <c r="H266" s="123">
        <f t="shared" si="1"/>
        <v>0</v>
      </c>
      <c r="I266" s="124" t="str">
        <f t="shared" si="2"/>
        <v>OK</v>
      </c>
      <c r="J266" s="123"/>
      <c r="K266" s="123">
        <f t="shared" si="3"/>
        <v>0</v>
      </c>
      <c r="L266" s="124" t="str">
        <f t="shared" si="4"/>
        <v>OK</v>
      </c>
      <c r="M266" s="4"/>
      <c r="N266" s="4"/>
      <c r="O266" s="4"/>
      <c r="P266" s="4"/>
      <c r="Q266" s="4"/>
      <c r="R266" s="4"/>
      <c r="S266" s="4"/>
      <c r="T266" s="4"/>
      <c r="U266" s="4"/>
      <c r="V266" s="4"/>
      <c r="W266" s="4"/>
      <c r="X266" s="4"/>
      <c r="Y266" s="4"/>
      <c r="Z266" s="4"/>
    </row>
    <row r="267" spans="1:26" ht="12.75" customHeight="1" x14ac:dyDescent="0.2">
      <c r="A267" s="156"/>
      <c r="B267" s="172"/>
      <c r="C267" s="156"/>
      <c r="D267" s="173"/>
      <c r="E267" s="123"/>
      <c r="F267" s="123">
        <f t="shared" si="0"/>
        <v>0</v>
      </c>
      <c r="G267" s="123"/>
      <c r="H267" s="123">
        <f t="shared" si="1"/>
        <v>0</v>
      </c>
      <c r="I267" s="124" t="str">
        <f t="shared" si="2"/>
        <v>OK</v>
      </c>
      <c r="J267" s="123"/>
      <c r="K267" s="123">
        <f t="shared" si="3"/>
        <v>0</v>
      </c>
      <c r="L267" s="124" t="str">
        <f t="shared" si="4"/>
        <v>OK</v>
      </c>
      <c r="M267" s="4"/>
      <c r="N267" s="4"/>
      <c r="O267" s="4"/>
      <c r="P267" s="4"/>
      <c r="Q267" s="4"/>
      <c r="R267" s="4"/>
      <c r="S267" s="4"/>
      <c r="T267" s="4"/>
      <c r="U267" s="4"/>
      <c r="V267" s="4"/>
      <c r="W267" s="4"/>
      <c r="X267" s="4"/>
      <c r="Y267" s="4"/>
      <c r="Z267" s="4"/>
    </row>
    <row r="268" spans="1:26" ht="12.75" customHeight="1" x14ac:dyDescent="0.2">
      <c r="A268" s="156">
        <v>11</v>
      </c>
      <c r="B268" s="172" t="s">
        <v>671</v>
      </c>
      <c r="C268" s="156"/>
      <c r="D268" s="173"/>
      <c r="E268" s="123"/>
      <c r="F268" s="123">
        <f t="shared" si="0"/>
        <v>0</v>
      </c>
      <c r="G268" s="123"/>
      <c r="H268" s="123">
        <f t="shared" si="1"/>
        <v>0</v>
      </c>
      <c r="I268" s="124" t="str">
        <f t="shared" si="2"/>
        <v>OK</v>
      </c>
      <c r="J268" s="123"/>
      <c r="K268" s="123">
        <f t="shared" si="3"/>
        <v>0</v>
      </c>
      <c r="L268" s="124" t="str">
        <f t="shared" si="4"/>
        <v>OK</v>
      </c>
      <c r="M268" s="4"/>
      <c r="N268" s="4"/>
      <c r="O268" s="4"/>
      <c r="P268" s="4"/>
      <c r="Q268" s="4"/>
      <c r="R268" s="4"/>
      <c r="S268" s="4"/>
      <c r="T268" s="4"/>
      <c r="U268" s="4"/>
      <c r="V268" s="4"/>
      <c r="W268" s="4"/>
      <c r="X268" s="4"/>
      <c r="Y268" s="4"/>
      <c r="Z268" s="4"/>
    </row>
    <row r="269" spans="1:26" ht="12.75" customHeight="1" x14ac:dyDescent="0.2">
      <c r="A269" s="156">
        <v>11.1</v>
      </c>
      <c r="B269" s="172" t="s">
        <v>672</v>
      </c>
      <c r="C269" s="156" t="s">
        <v>94</v>
      </c>
      <c r="D269" s="173">
        <v>21.88</v>
      </c>
      <c r="E269" s="123">
        <v>860452</v>
      </c>
      <c r="F269" s="123">
        <f t="shared" si="0"/>
        <v>18826690</v>
      </c>
      <c r="G269" s="123">
        <v>854859</v>
      </c>
      <c r="H269" s="123">
        <f t="shared" si="1"/>
        <v>18704315</v>
      </c>
      <c r="I269" s="124" t="str">
        <f t="shared" si="2"/>
        <v>OK</v>
      </c>
      <c r="J269" s="123">
        <v>855720</v>
      </c>
      <c r="K269" s="123">
        <f t="shared" si="3"/>
        <v>18723154</v>
      </c>
      <c r="L269" s="124" t="str">
        <f t="shared" si="4"/>
        <v>OK</v>
      </c>
      <c r="M269" s="4"/>
      <c r="N269" s="4"/>
      <c r="O269" s="4"/>
      <c r="P269" s="4"/>
      <c r="Q269" s="4"/>
      <c r="R269" s="4"/>
      <c r="S269" s="4"/>
      <c r="T269" s="4"/>
      <c r="U269" s="4"/>
      <c r="V269" s="4"/>
      <c r="W269" s="4"/>
      <c r="X269" s="4"/>
      <c r="Y269" s="4"/>
      <c r="Z269" s="4"/>
    </row>
    <row r="270" spans="1:26" ht="12.75" customHeight="1" x14ac:dyDescent="0.2">
      <c r="A270" s="156">
        <v>11.2</v>
      </c>
      <c r="B270" s="172" t="s">
        <v>673</v>
      </c>
      <c r="C270" s="156" t="s">
        <v>89</v>
      </c>
      <c r="D270" s="173">
        <v>225</v>
      </c>
      <c r="E270" s="123">
        <v>57495</v>
      </c>
      <c r="F270" s="123">
        <f t="shared" si="0"/>
        <v>12936375</v>
      </c>
      <c r="G270" s="123">
        <v>57121</v>
      </c>
      <c r="H270" s="123">
        <f t="shared" si="1"/>
        <v>12852225</v>
      </c>
      <c r="I270" s="124" t="str">
        <f t="shared" si="2"/>
        <v>OK</v>
      </c>
      <c r="J270" s="123">
        <v>57179</v>
      </c>
      <c r="K270" s="123">
        <f t="shared" si="3"/>
        <v>12865275</v>
      </c>
      <c r="L270" s="124" t="str">
        <f t="shared" si="4"/>
        <v>OK</v>
      </c>
      <c r="M270" s="4"/>
      <c r="N270" s="4"/>
      <c r="O270" s="4"/>
      <c r="P270" s="4"/>
      <c r="Q270" s="4"/>
      <c r="R270" s="4"/>
      <c r="S270" s="4"/>
      <c r="T270" s="4"/>
      <c r="U270" s="4"/>
      <c r="V270" s="4"/>
      <c r="W270" s="4"/>
      <c r="X270" s="4"/>
      <c r="Y270" s="4"/>
      <c r="Z270" s="4"/>
    </row>
    <row r="271" spans="1:26" ht="12.75" customHeight="1" x14ac:dyDescent="0.2">
      <c r="A271" s="156">
        <v>11.3</v>
      </c>
      <c r="B271" s="172" t="s">
        <v>674</v>
      </c>
      <c r="C271" s="156" t="s">
        <v>89</v>
      </c>
      <c r="D271" s="173">
        <v>1190</v>
      </c>
      <c r="E271" s="123">
        <v>98914</v>
      </c>
      <c r="F271" s="123">
        <f t="shared" si="0"/>
        <v>117707660</v>
      </c>
      <c r="G271" s="123">
        <v>98271</v>
      </c>
      <c r="H271" s="123">
        <f t="shared" si="1"/>
        <v>116942490</v>
      </c>
      <c r="I271" s="124" t="str">
        <f t="shared" si="2"/>
        <v>OK</v>
      </c>
      <c r="J271" s="123">
        <v>98370</v>
      </c>
      <c r="K271" s="123">
        <f t="shared" si="3"/>
        <v>117060300</v>
      </c>
      <c r="L271" s="124" t="str">
        <f t="shared" si="4"/>
        <v>OK</v>
      </c>
      <c r="M271" s="4"/>
      <c r="N271" s="4"/>
      <c r="O271" s="4"/>
      <c r="P271" s="4"/>
      <c r="Q271" s="4"/>
      <c r="R271" s="4"/>
      <c r="S271" s="4"/>
      <c r="T271" s="4"/>
      <c r="U271" s="4"/>
      <c r="V271" s="4"/>
      <c r="W271" s="4"/>
      <c r="X271" s="4"/>
      <c r="Y271" s="4"/>
      <c r="Z271" s="4"/>
    </row>
    <row r="272" spans="1:26" ht="12.75" customHeight="1" x14ac:dyDescent="0.2">
      <c r="A272" s="156">
        <v>11.4</v>
      </c>
      <c r="B272" s="172" t="s">
        <v>675</v>
      </c>
      <c r="C272" s="156" t="s">
        <v>89</v>
      </c>
      <c r="D272" s="173">
        <v>2074.58</v>
      </c>
      <c r="E272" s="123">
        <v>52213</v>
      </c>
      <c r="F272" s="123">
        <f t="shared" si="0"/>
        <v>108320046</v>
      </c>
      <c r="G272" s="123">
        <v>51874</v>
      </c>
      <c r="H272" s="123">
        <f t="shared" si="1"/>
        <v>107616763</v>
      </c>
      <c r="I272" s="124" t="str">
        <f t="shared" si="2"/>
        <v>OK</v>
      </c>
      <c r="J272" s="123">
        <v>51926</v>
      </c>
      <c r="K272" s="123">
        <f t="shared" si="3"/>
        <v>107724641</v>
      </c>
      <c r="L272" s="124" t="str">
        <f t="shared" si="4"/>
        <v>OK</v>
      </c>
      <c r="M272" s="4"/>
      <c r="N272" s="4"/>
      <c r="O272" s="4"/>
      <c r="P272" s="4"/>
      <c r="Q272" s="4"/>
      <c r="R272" s="4"/>
      <c r="S272" s="4"/>
      <c r="T272" s="4"/>
      <c r="U272" s="4"/>
      <c r="V272" s="4"/>
      <c r="W272" s="4"/>
      <c r="X272" s="4"/>
      <c r="Y272" s="4"/>
      <c r="Z272" s="4"/>
    </row>
    <row r="273" spans="1:26" ht="12.75" customHeight="1" x14ac:dyDescent="0.2">
      <c r="A273" s="156">
        <v>11.5</v>
      </c>
      <c r="B273" s="172" t="s">
        <v>676</v>
      </c>
      <c r="C273" s="156" t="s">
        <v>89</v>
      </c>
      <c r="D273" s="173">
        <v>2239</v>
      </c>
      <c r="E273" s="123">
        <v>10831</v>
      </c>
      <c r="F273" s="123">
        <f t="shared" si="0"/>
        <v>24250609</v>
      </c>
      <c r="G273" s="123">
        <v>10761</v>
      </c>
      <c r="H273" s="123">
        <f t="shared" si="1"/>
        <v>24093879</v>
      </c>
      <c r="I273" s="124" t="str">
        <f t="shared" si="2"/>
        <v>OK</v>
      </c>
      <c r="J273" s="123">
        <v>10771</v>
      </c>
      <c r="K273" s="123">
        <f t="shared" si="3"/>
        <v>24116269</v>
      </c>
      <c r="L273" s="124" t="str">
        <f t="shared" si="4"/>
        <v>OK</v>
      </c>
      <c r="M273" s="4"/>
      <c r="N273" s="4"/>
      <c r="O273" s="4"/>
      <c r="P273" s="4"/>
      <c r="Q273" s="4"/>
      <c r="R273" s="4"/>
      <c r="S273" s="4"/>
      <c r="T273" s="4"/>
      <c r="U273" s="4"/>
      <c r="V273" s="4"/>
      <c r="W273" s="4"/>
      <c r="X273" s="4"/>
      <c r="Y273" s="4"/>
      <c r="Z273" s="4"/>
    </row>
    <row r="274" spans="1:26" ht="12.75" customHeight="1" x14ac:dyDescent="0.2">
      <c r="A274" s="156">
        <v>11.6</v>
      </c>
      <c r="B274" s="172" t="s">
        <v>677</v>
      </c>
      <c r="C274" s="156" t="s">
        <v>94</v>
      </c>
      <c r="D274" s="173">
        <v>132.5</v>
      </c>
      <c r="E274" s="123">
        <v>659968</v>
      </c>
      <c r="F274" s="123">
        <f t="shared" si="0"/>
        <v>87445760</v>
      </c>
      <c r="G274" s="123">
        <v>655678</v>
      </c>
      <c r="H274" s="123">
        <f t="shared" si="1"/>
        <v>86877335</v>
      </c>
      <c r="I274" s="124" t="str">
        <f t="shared" si="2"/>
        <v>OK</v>
      </c>
      <c r="J274" s="123">
        <v>656338</v>
      </c>
      <c r="K274" s="123">
        <f t="shared" si="3"/>
        <v>86964785</v>
      </c>
      <c r="L274" s="124" t="str">
        <f t="shared" si="4"/>
        <v>OK</v>
      </c>
      <c r="M274" s="4"/>
      <c r="N274" s="4"/>
      <c r="O274" s="4"/>
      <c r="P274" s="4"/>
      <c r="Q274" s="4"/>
      <c r="R274" s="4"/>
      <c r="S274" s="4"/>
      <c r="T274" s="4"/>
      <c r="U274" s="4"/>
      <c r="V274" s="4"/>
      <c r="W274" s="4"/>
      <c r="X274" s="4"/>
      <c r="Y274" s="4"/>
      <c r="Z274" s="4"/>
    </row>
    <row r="275" spans="1:26" ht="12.75" customHeight="1" x14ac:dyDescent="0.2">
      <c r="A275" s="156">
        <v>11.7</v>
      </c>
      <c r="B275" s="172" t="s">
        <v>678</v>
      </c>
      <c r="C275" s="156" t="s">
        <v>456</v>
      </c>
      <c r="D275" s="173">
        <v>7705.16</v>
      </c>
      <c r="E275" s="123">
        <v>4172</v>
      </c>
      <c r="F275" s="123">
        <f t="shared" si="0"/>
        <v>32145928</v>
      </c>
      <c r="G275" s="123">
        <v>4145</v>
      </c>
      <c r="H275" s="123">
        <f t="shared" si="1"/>
        <v>31937888</v>
      </c>
      <c r="I275" s="124" t="str">
        <f t="shared" si="2"/>
        <v>OK</v>
      </c>
      <c r="J275" s="123">
        <v>4149</v>
      </c>
      <c r="K275" s="123">
        <f t="shared" si="3"/>
        <v>31968709</v>
      </c>
      <c r="L275" s="124" t="str">
        <f t="shared" si="4"/>
        <v>OK</v>
      </c>
      <c r="M275" s="4"/>
      <c r="N275" s="4"/>
      <c r="O275" s="4"/>
      <c r="P275" s="4"/>
      <c r="Q275" s="4"/>
      <c r="R275" s="4"/>
      <c r="S275" s="4"/>
      <c r="T275" s="4"/>
      <c r="U275" s="4"/>
      <c r="V275" s="4"/>
      <c r="W275" s="4"/>
      <c r="X275" s="4"/>
      <c r="Y275" s="4"/>
      <c r="Z275" s="4"/>
    </row>
    <row r="276" spans="1:26" ht="12.75" customHeight="1" x14ac:dyDescent="0.2">
      <c r="A276" s="156">
        <v>11.8</v>
      </c>
      <c r="B276" s="172" t="s">
        <v>679</v>
      </c>
      <c r="C276" s="156" t="s">
        <v>82</v>
      </c>
      <c r="D276" s="173">
        <v>24</v>
      </c>
      <c r="E276" s="123">
        <v>219165</v>
      </c>
      <c r="F276" s="123">
        <f t="shared" si="0"/>
        <v>5259960</v>
      </c>
      <c r="G276" s="123">
        <v>217740</v>
      </c>
      <c r="H276" s="123">
        <f t="shared" si="1"/>
        <v>5225760</v>
      </c>
      <c r="I276" s="124" t="str">
        <f t="shared" si="2"/>
        <v>OK</v>
      </c>
      <c r="J276" s="123">
        <v>217960</v>
      </c>
      <c r="K276" s="123">
        <f t="shared" si="3"/>
        <v>5231040</v>
      </c>
      <c r="L276" s="124" t="str">
        <f t="shared" si="4"/>
        <v>OK</v>
      </c>
      <c r="M276" s="4"/>
      <c r="N276" s="4"/>
      <c r="O276" s="4"/>
      <c r="P276" s="4"/>
      <c r="Q276" s="4"/>
      <c r="R276" s="4"/>
      <c r="S276" s="4"/>
      <c r="T276" s="4"/>
      <c r="U276" s="4"/>
      <c r="V276" s="4"/>
      <c r="W276" s="4"/>
      <c r="X276" s="4"/>
      <c r="Y276" s="4"/>
      <c r="Z276" s="4"/>
    </row>
    <row r="277" spans="1:26" ht="12.75" customHeight="1" x14ac:dyDescent="0.2">
      <c r="A277" s="156">
        <v>11.9</v>
      </c>
      <c r="B277" s="172" t="s">
        <v>680</v>
      </c>
      <c r="C277" s="156" t="s">
        <v>89</v>
      </c>
      <c r="D277" s="173">
        <v>212.1</v>
      </c>
      <c r="E277" s="123">
        <v>171337</v>
      </c>
      <c r="F277" s="123">
        <f t="shared" si="0"/>
        <v>36340578</v>
      </c>
      <c r="G277" s="123">
        <v>170223</v>
      </c>
      <c r="H277" s="123">
        <f t="shared" si="1"/>
        <v>36104298</v>
      </c>
      <c r="I277" s="124" t="str">
        <f t="shared" si="2"/>
        <v>OK</v>
      </c>
      <c r="J277" s="123">
        <v>170395</v>
      </c>
      <c r="K277" s="123">
        <f t="shared" si="3"/>
        <v>36140780</v>
      </c>
      <c r="L277" s="124" t="str">
        <f t="shared" si="4"/>
        <v>OK</v>
      </c>
      <c r="M277" s="4"/>
      <c r="N277" s="4"/>
      <c r="O277" s="4"/>
      <c r="P277" s="4"/>
      <c r="Q277" s="4"/>
      <c r="R277" s="4"/>
      <c r="S277" s="4"/>
      <c r="T277" s="4"/>
      <c r="U277" s="4"/>
      <c r="V277" s="4"/>
      <c r="W277" s="4"/>
      <c r="X277" s="4"/>
      <c r="Y277" s="4"/>
      <c r="Z277" s="4"/>
    </row>
    <row r="278" spans="1:26" ht="12.75" customHeight="1" x14ac:dyDescent="0.2">
      <c r="A278" s="156"/>
      <c r="B278" s="172"/>
      <c r="C278" s="156"/>
      <c r="D278" s="173"/>
      <c r="E278" s="123"/>
      <c r="F278" s="123">
        <f t="shared" si="0"/>
        <v>0</v>
      </c>
      <c r="G278" s="123"/>
      <c r="H278" s="123">
        <f t="shared" si="1"/>
        <v>0</v>
      </c>
      <c r="I278" s="124" t="str">
        <f t="shared" si="2"/>
        <v>OK</v>
      </c>
      <c r="J278" s="123"/>
      <c r="K278" s="123">
        <f t="shared" si="3"/>
        <v>0</v>
      </c>
      <c r="L278" s="124" t="str">
        <f t="shared" si="4"/>
        <v>OK</v>
      </c>
      <c r="M278" s="4"/>
      <c r="N278" s="4"/>
      <c r="O278" s="4"/>
      <c r="P278" s="4"/>
      <c r="Q278" s="4"/>
      <c r="R278" s="4"/>
      <c r="S278" s="4"/>
      <c r="T278" s="4"/>
      <c r="U278" s="4"/>
      <c r="V278" s="4"/>
      <c r="W278" s="4"/>
      <c r="X278" s="4"/>
      <c r="Y278" s="4"/>
      <c r="Z278" s="4"/>
    </row>
    <row r="279" spans="1:26" ht="12.75" customHeight="1" x14ac:dyDescent="0.2">
      <c r="A279" s="156"/>
      <c r="B279" s="123" t="s">
        <v>681</v>
      </c>
      <c r="C279" s="156"/>
      <c r="D279" s="173"/>
      <c r="E279" s="123"/>
      <c r="F279" s="123">
        <f t="shared" si="0"/>
        <v>0</v>
      </c>
      <c r="G279" s="123"/>
      <c r="H279" s="123">
        <f t="shared" si="1"/>
        <v>0</v>
      </c>
      <c r="I279" s="124" t="str">
        <f t="shared" si="2"/>
        <v>OK</v>
      </c>
      <c r="J279" s="123"/>
      <c r="K279" s="123">
        <f t="shared" si="3"/>
        <v>0</v>
      </c>
      <c r="L279" s="124" t="str">
        <f t="shared" si="4"/>
        <v>OK</v>
      </c>
      <c r="M279" s="4"/>
      <c r="N279" s="4"/>
      <c r="O279" s="4"/>
      <c r="P279" s="4"/>
      <c r="Q279" s="4"/>
      <c r="R279" s="4"/>
      <c r="S279" s="4"/>
      <c r="T279" s="4"/>
      <c r="U279" s="4"/>
      <c r="V279" s="4"/>
      <c r="W279" s="4"/>
      <c r="X279" s="4"/>
      <c r="Y279" s="4"/>
      <c r="Z279" s="4"/>
    </row>
    <row r="280" spans="1:26" ht="12.75" customHeight="1" x14ac:dyDescent="0.2">
      <c r="A280" s="156"/>
      <c r="B280" s="172"/>
      <c r="C280" s="156"/>
      <c r="D280" s="173"/>
      <c r="E280" s="123"/>
      <c r="F280" s="123">
        <f t="shared" si="0"/>
        <v>0</v>
      </c>
      <c r="G280" s="123"/>
      <c r="H280" s="123">
        <f t="shared" si="1"/>
        <v>0</v>
      </c>
      <c r="I280" s="124" t="str">
        <f t="shared" si="2"/>
        <v>OK</v>
      </c>
      <c r="J280" s="123"/>
      <c r="K280" s="123">
        <f t="shared" si="3"/>
        <v>0</v>
      </c>
      <c r="L280" s="124" t="str">
        <f t="shared" si="4"/>
        <v>OK</v>
      </c>
      <c r="M280" s="4"/>
      <c r="N280" s="4"/>
      <c r="O280" s="4"/>
      <c r="P280" s="4"/>
      <c r="Q280" s="4"/>
      <c r="R280" s="4"/>
      <c r="S280" s="4"/>
      <c r="T280" s="4"/>
      <c r="U280" s="4"/>
      <c r="V280" s="4"/>
      <c r="W280" s="4"/>
      <c r="X280" s="4"/>
      <c r="Y280" s="4"/>
      <c r="Z280" s="4"/>
    </row>
    <row r="281" spans="1:26" ht="12.75" customHeight="1" x14ac:dyDescent="0.2">
      <c r="A281" s="156">
        <v>12</v>
      </c>
      <c r="B281" s="172" t="s">
        <v>173</v>
      </c>
      <c r="C281" s="156"/>
      <c r="D281" s="173"/>
      <c r="E281" s="123"/>
      <c r="F281" s="123">
        <f t="shared" si="0"/>
        <v>0</v>
      </c>
      <c r="G281" s="123"/>
      <c r="H281" s="123">
        <f t="shared" si="1"/>
        <v>0</v>
      </c>
      <c r="I281" s="124" t="str">
        <f t="shared" si="2"/>
        <v>OK</v>
      </c>
      <c r="J281" s="123"/>
      <c r="K281" s="123">
        <f t="shared" si="3"/>
        <v>0</v>
      </c>
      <c r="L281" s="124" t="str">
        <f t="shared" si="4"/>
        <v>OK</v>
      </c>
      <c r="M281" s="4"/>
      <c r="N281" s="4"/>
      <c r="O281" s="4"/>
      <c r="P281" s="4"/>
      <c r="Q281" s="4"/>
      <c r="R281" s="4"/>
      <c r="S281" s="4"/>
      <c r="T281" s="4"/>
      <c r="U281" s="4"/>
      <c r="V281" s="4"/>
      <c r="W281" s="4"/>
      <c r="X281" s="4"/>
      <c r="Y281" s="4"/>
      <c r="Z281" s="4"/>
    </row>
    <row r="282" spans="1:26" ht="12.75" customHeight="1" x14ac:dyDescent="0.2">
      <c r="A282" s="156">
        <v>12.1</v>
      </c>
      <c r="B282" s="172" t="s">
        <v>682</v>
      </c>
      <c r="C282" s="156" t="s">
        <v>89</v>
      </c>
      <c r="D282" s="173">
        <v>1258.5</v>
      </c>
      <c r="E282" s="123">
        <v>82679</v>
      </c>
      <c r="F282" s="123">
        <f t="shared" si="0"/>
        <v>104051522</v>
      </c>
      <c r="G282" s="123">
        <v>82142</v>
      </c>
      <c r="H282" s="123">
        <f t="shared" si="1"/>
        <v>103375707</v>
      </c>
      <c r="I282" s="124" t="str">
        <f t="shared" si="2"/>
        <v>OK</v>
      </c>
      <c r="J282" s="123">
        <v>82224</v>
      </c>
      <c r="K282" s="123">
        <f t="shared" si="3"/>
        <v>103478904</v>
      </c>
      <c r="L282" s="124" t="str">
        <f t="shared" si="4"/>
        <v>OK</v>
      </c>
      <c r="M282" s="4"/>
      <c r="N282" s="4"/>
      <c r="O282" s="4"/>
      <c r="P282" s="4"/>
      <c r="Q282" s="4"/>
      <c r="R282" s="4"/>
      <c r="S282" s="4"/>
      <c r="T282" s="4"/>
      <c r="U282" s="4"/>
      <c r="V282" s="4"/>
      <c r="W282" s="4"/>
      <c r="X282" s="4"/>
      <c r="Y282" s="4"/>
      <c r="Z282" s="4"/>
    </row>
    <row r="283" spans="1:26" ht="12.75" customHeight="1" x14ac:dyDescent="0.2">
      <c r="A283" s="156">
        <v>12.2</v>
      </c>
      <c r="B283" s="172" t="s">
        <v>683</v>
      </c>
      <c r="C283" s="156" t="s">
        <v>105</v>
      </c>
      <c r="D283" s="173">
        <v>56.3</v>
      </c>
      <c r="E283" s="123">
        <v>83578</v>
      </c>
      <c r="F283" s="123">
        <f t="shared" si="0"/>
        <v>4705441</v>
      </c>
      <c r="G283" s="123">
        <v>83035</v>
      </c>
      <c r="H283" s="123">
        <f t="shared" si="1"/>
        <v>4674871</v>
      </c>
      <c r="I283" s="124" t="str">
        <f t="shared" si="2"/>
        <v>OK</v>
      </c>
      <c r="J283" s="123">
        <v>83118</v>
      </c>
      <c r="K283" s="123">
        <f t="shared" si="3"/>
        <v>4679543</v>
      </c>
      <c r="L283" s="124" t="str">
        <f t="shared" si="4"/>
        <v>OK</v>
      </c>
      <c r="M283" s="4"/>
      <c r="N283" s="4"/>
      <c r="O283" s="4"/>
      <c r="P283" s="4"/>
      <c r="Q283" s="4"/>
      <c r="R283" s="4"/>
      <c r="S283" s="4"/>
      <c r="T283" s="4"/>
      <c r="U283" s="4"/>
      <c r="V283" s="4"/>
      <c r="W283" s="4"/>
      <c r="X283" s="4"/>
      <c r="Y283" s="4"/>
      <c r="Z283" s="4"/>
    </row>
    <row r="284" spans="1:26" ht="12.75" customHeight="1" x14ac:dyDescent="0.2">
      <c r="A284" s="156">
        <v>12.3</v>
      </c>
      <c r="B284" s="172" t="s">
        <v>684</v>
      </c>
      <c r="C284" s="156" t="s">
        <v>685</v>
      </c>
      <c r="D284" s="173">
        <v>11301.73</v>
      </c>
      <c r="E284" s="123">
        <v>16167</v>
      </c>
      <c r="F284" s="123">
        <f t="shared" si="0"/>
        <v>182715069</v>
      </c>
      <c r="G284" s="123">
        <v>16005</v>
      </c>
      <c r="H284" s="123">
        <f t="shared" si="1"/>
        <v>180884189</v>
      </c>
      <c r="I284" s="124" t="str">
        <f t="shared" si="2"/>
        <v>OK</v>
      </c>
      <c r="J284" s="123">
        <v>16078</v>
      </c>
      <c r="K284" s="123">
        <f t="shared" si="3"/>
        <v>181709215</v>
      </c>
      <c r="L284" s="124" t="str">
        <f t="shared" si="4"/>
        <v>OK</v>
      </c>
      <c r="M284" s="4"/>
      <c r="N284" s="4"/>
      <c r="O284" s="4"/>
      <c r="P284" s="4"/>
      <c r="Q284" s="4"/>
      <c r="R284" s="4"/>
      <c r="S284" s="4"/>
      <c r="T284" s="4"/>
      <c r="U284" s="4"/>
      <c r="V284" s="4"/>
      <c r="W284" s="4"/>
      <c r="X284" s="4"/>
      <c r="Y284" s="4"/>
      <c r="Z284" s="4"/>
    </row>
    <row r="285" spans="1:26" ht="12.75" customHeight="1" x14ac:dyDescent="0.2">
      <c r="A285" s="156">
        <v>12.4</v>
      </c>
      <c r="B285" s="172" t="s">
        <v>686</v>
      </c>
      <c r="C285" s="156" t="s">
        <v>89</v>
      </c>
      <c r="D285" s="173">
        <v>425.15</v>
      </c>
      <c r="E285" s="123">
        <v>123038.5</v>
      </c>
      <c r="F285" s="123">
        <f t="shared" si="0"/>
        <v>52309818</v>
      </c>
      <c r="G285" s="123">
        <v>122239</v>
      </c>
      <c r="H285" s="123">
        <f t="shared" si="1"/>
        <v>51969911</v>
      </c>
      <c r="I285" s="124" t="str">
        <f t="shared" si="2"/>
        <v>OK</v>
      </c>
      <c r="J285" s="123">
        <v>122362</v>
      </c>
      <c r="K285" s="123">
        <f t="shared" si="3"/>
        <v>52022204</v>
      </c>
      <c r="L285" s="124" t="str">
        <f t="shared" si="4"/>
        <v>OK</v>
      </c>
      <c r="M285" s="4"/>
      <c r="N285" s="4"/>
      <c r="O285" s="4"/>
      <c r="P285" s="4"/>
      <c r="Q285" s="4"/>
      <c r="R285" s="4"/>
      <c r="S285" s="4"/>
      <c r="T285" s="4"/>
      <c r="U285" s="4"/>
      <c r="V285" s="4"/>
      <c r="W285" s="4"/>
      <c r="X285" s="4"/>
      <c r="Y285" s="4"/>
      <c r="Z285" s="4"/>
    </row>
    <row r="286" spans="1:26" ht="12.75" customHeight="1" x14ac:dyDescent="0.2">
      <c r="A286" s="156"/>
      <c r="B286" s="172"/>
      <c r="C286" s="156"/>
      <c r="D286" s="173"/>
      <c r="E286" s="123"/>
      <c r="F286" s="123">
        <f t="shared" si="0"/>
        <v>0</v>
      </c>
      <c r="G286" s="123"/>
      <c r="H286" s="123">
        <f t="shared" si="1"/>
        <v>0</v>
      </c>
      <c r="I286" s="124" t="str">
        <f t="shared" si="2"/>
        <v>OK</v>
      </c>
      <c r="J286" s="123"/>
      <c r="K286" s="123">
        <f t="shared" si="3"/>
        <v>0</v>
      </c>
      <c r="L286" s="124" t="str">
        <f t="shared" si="4"/>
        <v>OK</v>
      </c>
      <c r="M286" s="4"/>
      <c r="N286" s="4"/>
      <c r="O286" s="4"/>
      <c r="P286" s="4"/>
      <c r="Q286" s="4"/>
      <c r="R286" s="4"/>
      <c r="S286" s="4"/>
      <c r="T286" s="4"/>
      <c r="U286" s="4"/>
      <c r="V286" s="4"/>
      <c r="W286" s="4"/>
      <c r="X286" s="4"/>
      <c r="Y286" s="4"/>
      <c r="Z286" s="4"/>
    </row>
    <row r="287" spans="1:26" ht="12.75" customHeight="1" x14ac:dyDescent="0.2">
      <c r="A287" s="156"/>
      <c r="B287" s="123" t="s">
        <v>687</v>
      </c>
      <c r="C287" s="156"/>
      <c r="D287" s="173"/>
      <c r="E287" s="123"/>
      <c r="F287" s="123">
        <f t="shared" si="0"/>
        <v>0</v>
      </c>
      <c r="G287" s="123"/>
      <c r="H287" s="123">
        <f t="shared" si="1"/>
        <v>0</v>
      </c>
      <c r="I287" s="124" t="str">
        <f t="shared" si="2"/>
        <v>OK</v>
      </c>
      <c r="J287" s="123"/>
      <c r="K287" s="123">
        <f t="shared" si="3"/>
        <v>0</v>
      </c>
      <c r="L287" s="124" t="str">
        <f t="shared" si="4"/>
        <v>OK</v>
      </c>
      <c r="M287" s="4"/>
      <c r="N287" s="4"/>
      <c r="O287" s="4"/>
      <c r="P287" s="4"/>
      <c r="Q287" s="4"/>
      <c r="R287" s="4"/>
      <c r="S287" s="4"/>
      <c r="T287" s="4"/>
      <c r="U287" s="4"/>
      <c r="V287" s="4"/>
      <c r="W287" s="4"/>
      <c r="X287" s="4"/>
      <c r="Y287" s="4"/>
      <c r="Z287" s="4"/>
    </row>
    <row r="288" spans="1:26" ht="12.75" customHeight="1" x14ac:dyDescent="0.2">
      <c r="A288" s="156"/>
      <c r="B288" s="172"/>
      <c r="C288" s="156"/>
      <c r="D288" s="173"/>
      <c r="E288" s="123"/>
      <c r="F288" s="123">
        <f t="shared" si="0"/>
        <v>0</v>
      </c>
      <c r="G288" s="123"/>
      <c r="H288" s="123">
        <f t="shared" si="1"/>
        <v>0</v>
      </c>
      <c r="I288" s="124" t="str">
        <f t="shared" si="2"/>
        <v>OK</v>
      </c>
      <c r="J288" s="123"/>
      <c r="K288" s="123">
        <f t="shared" si="3"/>
        <v>0</v>
      </c>
      <c r="L288" s="124" t="str">
        <f t="shared" si="4"/>
        <v>OK</v>
      </c>
      <c r="M288" s="4"/>
      <c r="N288" s="4"/>
      <c r="O288" s="4"/>
      <c r="P288" s="4"/>
      <c r="Q288" s="4"/>
      <c r="R288" s="4"/>
      <c r="S288" s="4"/>
      <c r="T288" s="4"/>
      <c r="U288" s="4"/>
      <c r="V288" s="4"/>
      <c r="W288" s="4"/>
      <c r="X288" s="4"/>
      <c r="Y288" s="4"/>
      <c r="Z288" s="4"/>
    </row>
    <row r="289" spans="1:26" ht="12.75" customHeight="1" x14ac:dyDescent="0.2">
      <c r="A289" s="156">
        <v>13</v>
      </c>
      <c r="B289" s="172" t="s">
        <v>688</v>
      </c>
      <c r="C289" s="156"/>
      <c r="D289" s="173"/>
      <c r="E289" s="123"/>
      <c r="F289" s="123">
        <f t="shared" si="0"/>
        <v>0</v>
      </c>
      <c r="G289" s="123"/>
      <c r="H289" s="123">
        <f t="shared" si="1"/>
        <v>0</v>
      </c>
      <c r="I289" s="124" t="str">
        <f t="shared" si="2"/>
        <v>OK</v>
      </c>
      <c r="J289" s="123"/>
      <c r="K289" s="123">
        <f t="shared" si="3"/>
        <v>0</v>
      </c>
      <c r="L289" s="124" t="str">
        <f t="shared" si="4"/>
        <v>OK</v>
      </c>
      <c r="M289" s="4"/>
      <c r="N289" s="4"/>
      <c r="O289" s="4"/>
      <c r="P289" s="4"/>
      <c r="Q289" s="4"/>
      <c r="R289" s="4"/>
      <c r="S289" s="4"/>
      <c r="T289" s="4"/>
      <c r="U289" s="4"/>
      <c r="V289" s="4"/>
      <c r="W289" s="4"/>
      <c r="X289" s="4"/>
      <c r="Y289" s="4"/>
      <c r="Z289" s="4"/>
    </row>
    <row r="290" spans="1:26" ht="12.75" customHeight="1" x14ac:dyDescent="0.2">
      <c r="A290" s="156" t="s">
        <v>689</v>
      </c>
      <c r="B290" s="172" t="s">
        <v>690</v>
      </c>
      <c r="C290" s="156" t="s">
        <v>89</v>
      </c>
      <c r="D290" s="173">
        <v>1029.7</v>
      </c>
      <c r="E290" s="123">
        <v>462822</v>
      </c>
      <c r="F290" s="123">
        <f t="shared" si="0"/>
        <v>476567813</v>
      </c>
      <c r="G290" s="123">
        <v>459814</v>
      </c>
      <c r="H290" s="123">
        <f t="shared" si="1"/>
        <v>473470476</v>
      </c>
      <c r="I290" s="124" t="str">
        <f t="shared" si="2"/>
        <v>OK</v>
      </c>
      <c r="J290" s="123">
        <v>460276</v>
      </c>
      <c r="K290" s="123">
        <f t="shared" si="3"/>
        <v>473946197</v>
      </c>
      <c r="L290" s="124" t="str">
        <f t="shared" si="4"/>
        <v>OK</v>
      </c>
      <c r="M290" s="4"/>
      <c r="N290" s="4"/>
      <c r="O290" s="4"/>
      <c r="P290" s="4"/>
      <c r="Q290" s="4"/>
      <c r="R290" s="4"/>
      <c r="S290" s="4"/>
      <c r="T290" s="4"/>
      <c r="U290" s="4"/>
      <c r="V290" s="4"/>
      <c r="W290" s="4"/>
      <c r="X290" s="4"/>
      <c r="Y290" s="4"/>
      <c r="Z290" s="4"/>
    </row>
    <row r="291" spans="1:26" ht="12.75" customHeight="1" x14ac:dyDescent="0.2">
      <c r="A291" s="156" t="s">
        <v>691</v>
      </c>
      <c r="B291" s="172" t="s">
        <v>692</v>
      </c>
      <c r="C291" s="156" t="s">
        <v>105</v>
      </c>
      <c r="D291" s="173">
        <v>192.86</v>
      </c>
      <c r="E291" s="123">
        <v>72228</v>
      </c>
      <c r="F291" s="123">
        <f t="shared" si="0"/>
        <v>13929892</v>
      </c>
      <c r="G291" s="123">
        <v>71759</v>
      </c>
      <c r="H291" s="123">
        <f t="shared" si="1"/>
        <v>13839441</v>
      </c>
      <c r="I291" s="124" t="str">
        <f t="shared" si="2"/>
        <v>OK</v>
      </c>
      <c r="J291" s="123">
        <v>71831</v>
      </c>
      <c r="K291" s="123">
        <f t="shared" si="3"/>
        <v>13853327</v>
      </c>
      <c r="L291" s="124" t="str">
        <f t="shared" si="4"/>
        <v>OK</v>
      </c>
      <c r="M291" s="4"/>
      <c r="N291" s="4"/>
      <c r="O291" s="4"/>
      <c r="P291" s="4"/>
      <c r="Q291" s="4"/>
      <c r="R291" s="4"/>
      <c r="S291" s="4"/>
      <c r="T291" s="4"/>
      <c r="U291" s="4"/>
      <c r="V291" s="4"/>
      <c r="W291" s="4"/>
      <c r="X291" s="4"/>
      <c r="Y291" s="4"/>
      <c r="Z291" s="4"/>
    </row>
    <row r="292" spans="1:26" ht="12.75" customHeight="1" x14ac:dyDescent="0.2">
      <c r="A292" s="156" t="s">
        <v>693</v>
      </c>
      <c r="B292" s="172" t="s">
        <v>694</v>
      </c>
      <c r="C292" s="156" t="s">
        <v>685</v>
      </c>
      <c r="D292" s="173">
        <v>17128</v>
      </c>
      <c r="E292" s="123">
        <v>20595</v>
      </c>
      <c r="F292" s="123">
        <f t="shared" si="0"/>
        <v>352751160</v>
      </c>
      <c r="G292" s="123">
        <v>20461</v>
      </c>
      <c r="H292" s="123">
        <f t="shared" si="1"/>
        <v>350456008</v>
      </c>
      <c r="I292" s="124" t="str">
        <f t="shared" si="2"/>
        <v>OK</v>
      </c>
      <c r="J292" s="123">
        <v>20482</v>
      </c>
      <c r="K292" s="123">
        <f t="shared" si="3"/>
        <v>350815696</v>
      </c>
      <c r="L292" s="124" t="str">
        <f t="shared" si="4"/>
        <v>OK</v>
      </c>
      <c r="M292" s="4"/>
      <c r="N292" s="4"/>
      <c r="O292" s="4"/>
      <c r="P292" s="4"/>
      <c r="Q292" s="4"/>
      <c r="R292" s="4"/>
      <c r="S292" s="4"/>
      <c r="T292" s="4"/>
      <c r="U292" s="4"/>
      <c r="V292" s="4"/>
      <c r="W292" s="4"/>
      <c r="X292" s="4"/>
      <c r="Y292" s="4"/>
      <c r="Z292" s="4"/>
    </row>
    <row r="293" spans="1:26" ht="12.75" customHeight="1" x14ac:dyDescent="0.2">
      <c r="A293" s="156" t="s">
        <v>695</v>
      </c>
      <c r="B293" s="172" t="s">
        <v>696</v>
      </c>
      <c r="C293" s="156" t="s">
        <v>82</v>
      </c>
      <c r="D293" s="173">
        <v>552</v>
      </c>
      <c r="E293" s="123">
        <v>43640</v>
      </c>
      <c r="F293" s="123">
        <f t="shared" si="0"/>
        <v>24089280</v>
      </c>
      <c r="G293" s="123">
        <v>43356</v>
      </c>
      <c r="H293" s="123">
        <f t="shared" si="1"/>
        <v>23932512</v>
      </c>
      <c r="I293" s="124" t="str">
        <f t="shared" si="2"/>
        <v>OK</v>
      </c>
      <c r="J293" s="123">
        <v>43400</v>
      </c>
      <c r="K293" s="123">
        <f t="shared" si="3"/>
        <v>23956800</v>
      </c>
      <c r="L293" s="124" t="str">
        <f t="shared" si="4"/>
        <v>OK</v>
      </c>
      <c r="M293" s="4"/>
      <c r="N293" s="4"/>
      <c r="O293" s="4"/>
      <c r="P293" s="4"/>
      <c r="Q293" s="4"/>
      <c r="R293" s="4"/>
      <c r="S293" s="4"/>
      <c r="T293" s="4"/>
      <c r="U293" s="4"/>
      <c r="V293" s="4"/>
      <c r="W293" s="4"/>
      <c r="X293" s="4"/>
      <c r="Y293" s="4"/>
      <c r="Z293" s="4"/>
    </row>
    <row r="294" spans="1:26" ht="12.75" customHeight="1" x14ac:dyDescent="0.2">
      <c r="A294" s="156"/>
      <c r="B294" s="172"/>
      <c r="C294" s="156"/>
      <c r="D294" s="173"/>
      <c r="E294" s="123"/>
      <c r="F294" s="123">
        <f t="shared" si="0"/>
        <v>0</v>
      </c>
      <c r="G294" s="123"/>
      <c r="H294" s="123">
        <f t="shared" si="1"/>
        <v>0</v>
      </c>
      <c r="I294" s="124" t="str">
        <f t="shared" si="2"/>
        <v>OK</v>
      </c>
      <c r="J294" s="123"/>
      <c r="K294" s="123">
        <f t="shared" si="3"/>
        <v>0</v>
      </c>
      <c r="L294" s="124" t="str">
        <f t="shared" si="4"/>
        <v>OK</v>
      </c>
      <c r="M294" s="4"/>
      <c r="N294" s="4"/>
      <c r="O294" s="4"/>
      <c r="P294" s="4"/>
      <c r="Q294" s="4"/>
      <c r="R294" s="4"/>
      <c r="S294" s="4"/>
      <c r="T294" s="4"/>
      <c r="U294" s="4"/>
      <c r="V294" s="4"/>
      <c r="W294" s="4"/>
      <c r="X294" s="4"/>
      <c r="Y294" s="4"/>
      <c r="Z294" s="4"/>
    </row>
    <row r="295" spans="1:26" ht="12.75" customHeight="1" x14ac:dyDescent="0.2">
      <c r="A295" s="156"/>
      <c r="B295" s="123" t="s">
        <v>697</v>
      </c>
      <c r="C295" s="156"/>
      <c r="D295" s="173"/>
      <c r="E295" s="123"/>
      <c r="F295" s="123">
        <f t="shared" si="0"/>
        <v>0</v>
      </c>
      <c r="G295" s="123"/>
      <c r="H295" s="123">
        <f t="shared" si="1"/>
        <v>0</v>
      </c>
      <c r="I295" s="124" t="str">
        <f t="shared" si="2"/>
        <v>OK</v>
      </c>
      <c r="J295" s="123"/>
      <c r="K295" s="123">
        <f t="shared" si="3"/>
        <v>0</v>
      </c>
      <c r="L295" s="124" t="str">
        <f t="shared" si="4"/>
        <v>OK</v>
      </c>
      <c r="M295" s="4"/>
      <c r="N295" s="4"/>
      <c r="O295" s="4"/>
      <c r="P295" s="4"/>
      <c r="Q295" s="4"/>
      <c r="R295" s="4"/>
      <c r="S295" s="4"/>
      <c r="T295" s="4"/>
      <c r="U295" s="4"/>
      <c r="V295" s="4"/>
      <c r="W295" s="4"/>
      <c r="X295" s="4"/>
      <c r="Y295" s="4"/>
      <c r="Z295" s="4"/>
    </row>
    <row r="296" spans="1:26" ht="12.75" customHeight="1" x14ac:dyDescent="0.2">
      <c r="A296" s="156"/>
      <c r="B296" s="172"/>
      <c r="C296" s="156"/>
      <c r="D296" s="173"/>
      <c r="E296" s="123"/>
      <c r="F296" s="123">
        <f t="shared" si="0"/>
        <v>0</v>
      </c>
      <c r="G296" s="123"/>
      <c r="H296" s="123">
        <f t="shared" si="1"/>
        <v>0</v>
      </c>
      <c r="I296" s="124" t="str">
        <f t="shared" si="2"/>
        <v>OK</v>
      </c>
      <c r="J296" s="123"/>
      <c r="K296" s="123">
        <f t="shared" si="3"/>
        <v>0</v>
      </c>
      <c r="L296" s="124" t="str">
        <f t="shared" si="4"/>
        <v>OK</v>
      </c>
      <c r="M296" s="4"/>
      <c r="N296" s="4"/>
      <c r="O296" s="4"/>
      <c r="P296" s="4"/>
      <c r="Q296" s="4"/>
      <c r="R296" s="4"/>
      <c r="S296" s="4"/>
      <c r="T296" s="4"/>
      <c r="U296" s="4"/>
      <c r="V296" s="4"/>
      <c r="W296" s="4"/>
      <c r="X296" s="4"/>
      <c r="Y296" s="4"/>
      <c r="Z296" s="4"/>
    </row>
    <row r="297" spans="1:26" ht="12.75" customHeight="1" x14ac:dyDescent="0.2">
      <c r="A297" s="156">
        <v>14</v>
      </c>
      <c r="B297" s="172" t="s">
        <v>698</v>
      </c>
      <c r="C297" s="156"/>
      <c r="D297" s="173"/>
      <c r="E297" s="123"/>
      <c r="F297" s="123">
        <f t="shared" si="0"/>
        <v>0</v>
      </c>
      <c r="G297" s="123"/>
      <c r="H297" s="123">
        <f t="shared" si="1"/>
        <v>0</v>
      </c>
      <c r="I297" s="124" t="str">
        <f t="shared" si="2"/>
        <v>OK</v>
      </c>
      <c r="J297" s="123"/>
      <c r="K297" s="123">
        <f t="shared" si="3"/>
        <v>0</v>
      </c>
      <c r="L297" s="124" t="str">
        <f t="shared" si="4"/>
        <v>OK</v>
      </c>
      <c r="M297" s="4"/>
      <c r="N297" s="4"/>
      <c r="O297" s="4"/>
      <c r="P297" s="4"/>
      <c r="Q297" s="4"/>
      <c r="R297" s="4"/>
      <c r="S297" s="4"/>
      <c r="T297" s="4"/>
      <c r="U297" s="4"/>
      <c r="V297" s="4"/>
      <c r="W297" s="4"/>
      <c r="X297" s="4"/>
      <c r="Y297" s="4"/>
      <c r="Z297" s="4"/>
    </row>
    <row r="298" spans="1:26" ht="12.75" customHeight="1" x14ac:dyDescent="0.2">
      <c r="A298" s="156" t="s">
        <v>699</v>
      </c>
      <c r="B298" s="172" t="s">
        <v>700</v>
      </c>
      <c r="C298" s="156" t="s">
        <v>89</v>
      </c>
      <c r="D298" s="173">
        <v>4811.91</v>
      </c>
      <c r="E298" s="123">
        <v>3799</v>
      </c>
      <c r="F298" s="123">
        <f t="shared" si="0"/>
        <v>18280446</v>
      </c>
      <c r="G298" s="123">
        <v>3774</v>
      </c>
      <c r="H298" s="123">
        <f t="shared" si="1"/>
        <v>18160148</v>
      </c>
      <c r="I298" s="124" t="str">
        <f t="shared" si="2"/>
        <v>OK</v>
      </c>
      <c r="J298" s="123">
        <v>3778</v>
      </c>
      <c r="K298" s="123">
        <f t="shared" si="3"/>
        <v>18179396</v>
      </c>
      <c r="L298" s="124" t="str">
        <f t="shared" si="4"/>
        <v>OK</v>
      </c>
      <c r="M298" s="4"/>
      <c r="N298" s="4"/>
      <c r="O298" s="4"/>
      <c r="P298" s="4"/>
      <c r="Q298" s="4"/>
      <c r="R298" s="4"/>
      <c r="S298" s="4"/>
      <c r="T298" s="4"/>
      <c r="U298" s="4"/>
      <c r="V298" s="4"/>
      <c r="W298" s="4"/>
      <c r="X298" s="4"/>
      <c r="Y298" s="4"/>
      <c r="Z298" s="4"/>
    </row>
    <row r="299" spans="1:26" ht="12.75" customHeight="1" x14ac:dyDescent="0.2">
      <c r="A299" s="156"/>
      <c r="B299" s="172"/>
      <c r="C299" s="156"/>
      <c r="D299" s="173"/>
      <c r="E299" s="123"/>
      <c r="F299" s="123">
        <f t="shared" si="0"/>
        <v>0</v>
      </c>
      <c r="G299" s="123"/>
      <c r="H299" s="123">
        <f t="shared" si="1"/>
        <v>0</v>
      </c>
      <c r="I299" s="124" t="str">
        <f t="shared" si="2"/>
        <v>OK</v>
      </c>
      <c r="J299" s="123"/>
      <c r="K299" s="123">
        <f t="shared" si="3"/>
        <v>0</v>
      </c>
      <c r="L299" s="124" t="str">
        <f t="shared" si="4"/>
        <v>OK</v>
      </c>
      <c r="M299" s="4"/>
      <c r="N299" s="4"/>
      <c r="O299" s="4"/>
      <c r="P299" s="4"/>
      <c r="Q299" s="4"/>
      <c r="R299" s="4"/>
      <c r="S299" s="4"/>
      <c r="T299" s="4"/>
      <c r="U299" s="4"/>
      <c r="V299" s="4"/>
      <c r="W299" s="4"/>
      <c r="X299" s="4"/>
      <c r="Y299" s="4"/>
      <c r="Z299" s="4"/>
    </row>
    <row r="300" spans="1:26" ht="12.75" customHeight="1" x14ac:dyDescent="0.2">
      <c r="A300" s="156"/>
      <c r="B300" s="123" t="s">
        <v>701</v>
      </c>
      <c r="C300" s="156"/>
      <c r="D300" s="173"/>
      <c r="E300" s="123"/>
      <c r="F300" s="123">
        <f t="shared" si="0"/>
        <v>0</v>
      </c>
      <c r="G300" s="123"/>
      <c r="H300" s="123">
        <f t="shared" si="1"/>
        <v>0</v>
      </c>
      <c r="I300" s="124" t="str">
        <f t="shared" si="2"/>
        <v>OK</v>
      </c>
      <c r="J300" s="123"/>
      <c r="K300" s="123">
        <f t="shared" si="3"/>
        <v>0</v>
      </c>
      <c r="L300" s="124" t="str">
        <f t="shared" si="4"/>
        <v>OK</v>
      </c>
      <c r="M300" s="4"/>
      <c r="N300" s="4"/>
      <c r="O300" s="4"/>
      <c r="P300" s="4"/>
      <c r="Q300" s="4"/>
      <c r="R300" s="4"/>
      <c r="S300" s="4"/>
      <c r="T300" s="4"/>
      <c r="U300" s="4"/>
      <c r="V300" s="4"/>
      <c r="W300" s="4"/>
      <c r="X300" s="4"/>
      <c r="Y300" s="4"/>
      <c r="Z300" s="4"/>
    </row>
    <row r="301" spans="1:26" ht="12.75" customHeight="1" x14ac:dyDescent="0.2">
      <c r="A301" s="156"/>
      <c r="B301" s="172"/>
      <c r="C301" s="156"/>
      <c r="D301" s="173"/>
      <c r="E301" s="123"/>
      <c r="F301" s="123"/>
      <c r="G301" s="123"/>
      <c r="H301" s="123"/>
      <c r="I301" s="124"/>
      <c r="J301" s="123"/>
      <c r="K301" s="123"/>
      <c r="L301" s="124"/>
      <c r="M301" s="4"/>
      <c r="N301" s="4"/>
      <c r="O301" s="4"/>
      <c r="P301" s="4"/>
      <c r="Q301" s="4"/>
      <c r="R301" s="4"/>
      <c r="S301" s="4"/>
      <c r="T301" s="4"/>
      <c r="U301" s="4"/>
      <c r="V301" s="4"/>
      <c r="W301" s="4"/>
      <c r="X301" s="4"/>
      <c r="Y301" s="4"/>
      <c r="Z301" s="4"/>
    </row>
    <row r="302" spans="1:26" ht="12.75" customHeight="1" x14ac:dyDescent="0.2">
      <c r="A302" s="156"/>
      <c r="B302" s="174" t="s">
        <v>702</v>
      </c>
      <c r="C302" s="156"/>
      <c r="D302" s="156"/>
      <c r="E302" s="157"/>
      <c r="F302" s="166">
        <f>SUM(F8:F301)</f>
        <v>8277731869</v>
      </c>
      <c r="G302" s="157"/>
      <c r="H302" s="166">
        <f>SUM(H8:H301)</f>
        <v>8218959281</v>
      </c>
      <c r="I302" s="156"/>
      <c r="J302" s="157"/>
      <c r="K302" s="166">
        <f>SUM(K8:K301)</f>
        <v>8232255044</v>
      </c>
      <c r="L302" s="156"/>
      <c r="M302" s="4"/>
      <c r="N302" s="4"/>
      <c r="O302" s="4"/>
      <c r="P302" s="4"/>
      <c r="Q302" s="4"/>
      <c r="R302" s="4"/>
      <c r="S302" s="4"/>
      <c r="T302" s="4"/>
      <c r="U302" s="4"/>
      <c r="V302" s="4"/>
      <c r="W302" s="4"/>
      <c r="X302" s="4"/>
      <c r="Y302" s="4"/>
      <c r="Z302" s="4"/>
    </row>
    <row r="303" spans="1:26" ht="12.75" customHeight="1" x14ac:dyDescent="0.2">
      <c r="A303" s="156"/>
      <c r="B303" s="117"/>
      <c r="C303" s="156"/>
      <c r="D303" s="156"/>
      <c r="E303" s="157"/>
      <c r="F303" s="175"/>
      <c r="G303" s="157"/>
      <c r="H303" s="166"/>
      <c r="I303" s="156"/>
      <c r="J303" s="157"/>
      <c r="K303" s="166"/>
      <c r="L303" s="156"/>
      <c r="M303" s="4"/>
      <c r="N303" s="4"/>
      <c r="O303" s="4"/>
      <c r="P303" s="4"/>
      <c r="Q303" s="4"/>
      <c r="R303" s="4"/>
      <c r="S303" s="4"/>
      <c r="T303" s="4"/>
      <c r="U303" s="4"/>
      <c r="V303" s="4"/>
      <c r="W303" s="4"/>
      <c r="X303" s="4"/>
      <c r="Y303" s="4"/>
      <c r="Z303" s="4"/>
    </row>
    <row r="304" spans="1:26" ht="12.75" customHeight="1" x14ac:dyDescent="0.2">
      <c r="A304" s="156"/>
      <c r="B304" s="117" t="s">
        <v>400</v>
      </c>
      <c r="C304" s="156"/>
      <c r="D304" s="156"/>
      <c r="E304" s="157"/>
      <c r="F304" s="166">
        <v>6321292015.2700005</v>
      </c>
      <c r="G304" s="157"/>
      <c r="H304" s="166">
        <v>6276410294.21</v>
      </c>
      <c r="I304" s="156"/>
      <c r="J304" s="157"/>
      <c r="K304" s="166">
        <v>6286563607.8500004</v>
      </c>
      <c r="L304" s="156"/>
      <c r="M304" s="4"/>
      <c r="N304" s="4"/>
      <c r="O304" s="4"/>
      <c r="P304" s="4"/>
      <c r="Q304" s="4"/>
      <c r="R304" s="4"/>
      <c r="S304" s="4"/>
      <c r="T304" s="4"/>
      <c r="U304" s="4"/>
      <c r="V304" s="4"/>
      <c r="W304" s="4"/>
      <c r="X304" s="4"/>
      <c r="Y304" s="4"/>
      <c r="Z304" s="4"/>
    </row>
    <row r="305" spans="1:26" ht="12.75" customHeight="1" x14ac:dyDescent="0.2">
      <c r="A305" s="156"/>
      <c r="B305" s="176" t="s">
        <v>401</v>
      </c>
      <c r="C305" s="177">
        <v>0.24</v>
      </c>
      <c r="D305" s="156"/>
      <c r="E305" s="157"/>
      <c r="F305" s="160">
        <f t="shared" ref="F305:F307" si="5">ROUND(F$304*$C305,2)</f>
        <v>1517110083.6600001</v>
      </c>
      <c r="G305" s="177">
        <v>0.24</v>
      </c>
      <c r="H305" s="160">
        <f t="shared" ref="H305:H307" si="6">ROUND(H$304*G305,0)</f>
        <v>1506338471</v>
      </c>
      <c r="I305" s="156"/>
      <c r="J305" s="177">
        <v>0.24</v>
      </c>
      <c r="K305" s="160">
        <f t="shared" ref="K305:K307" si="7">ROUND(K$304*J305,0)</f>
        <v>1508775266</v>
      </c>
      <c r="L305" s="156"/>
      <c r="M305" s="4"/>
      <c r="N305" s="4"/>
      <c r="O305" s="4"/>
      <c r="P305" s="4"/>
      <c r="Q305" s="4"/>
      <c r="R305" s="4"/>
      <c r="S305" s="4"/>
      <c r="T305" s="4"/>
      <c r="U305" s="4"/>
      <c r="V305" s="4"/>
      <c r="W305" s="4"/>
      <c r="X305" s="4"/>
      <c r="Y305" s="4"/>
      <c r="Z305" s="4"/>
    </row>
    <row r="306" spans="1:26" ht="12.75" customHeight="1" x14ac:dyDescent="0.2">
      <c r="A306" s="156"/>
      <c r="B306" s="176" t="s">
        <v>403</v>
      </c>
      <c r="C306" s="177">
        <v>0.05</v>
      </c>
      <c r="D306" s="156"/>
      <c r="E306" s="157"/>
      <c r="F306" s="160">
        <f t="shared" si="5"/>
        <v>316064600.75999999</v>
      </c>
      <c r="G306" s="177">
        <v>0.05</v>
      </c>
      <c r="H306" s="160">
        <f t="shared" si="6"/>
        <v>313820515</v>
      </c>
      <c r="I306" s="156"/>
      <c r="J306" s="177">
        <v>0.05</v>
      </c>
      <c r="K306" s="160">
        <f t="shared" si="7"/>
        <v>314328180</v>
      </c>
      <c r="L306" s="156"/>
      <c r="M306" s="4"/>
      <c r="N306" s="4"/>
      <c r="O306" s="4"/>
      <c r="P306" s="4"/>
      <c r="Q306" s="4"/>
      <c r="R306" s="4"/>
      <c r="S306" s="4"/>
      <c r="T306" s="4"/>
      <c r="U306" s="4"/>
      <c r="V306" s="4"/>
      <c r="W306" s="4"/>
      <c r="X306" s="4"/>
      <c r="Y306" s="4"/>
      <c r="Z306" s="4"/>
    </row>
    <row r="307" spans="1:26" ht="12.75" customHeight="1" x14ac:dyDescent="0.2">
      <c r="A307" s="156"/>
      <c r="B307" s="176" t="s">
        <v>402</v>
      </c>
      <c r="C307" s="177">
        <v>0.01</v>
      </c>
      <c r="D307" s="156"/>
      <c r="E307" s="157"/>
      <c r="F307" s="160">
        <f t="shared" si="5"/>
        <v>63212920.149999999</v>
      </c>
      <c r="G307" s="177">
        <v>0.01</v>
      </c>
      <c r="H307" s="160">
        <f t="shared" si="6"/>
        <v>62764103</v>
      </c>
      <c r="I307" s="156"/>
      <c r="J307" s="177">
        <v>0.01</v>
      </c>
      <c r="K307" s="160">
        <f t="shared" si="7"/>
        <v>62865636</v>
      </c>
      <c r="L307" s="156"/>
      <c r="M307" s="4"/>
      <c r="N307" s="4"/>
      <c r="O307" s="4"/>
      <c r="P307" s="4"/>
      <c r="Q307" s="4"/>
      <c r="R307" s="4"/>
      <c r="S307" s="4"/>
      <c r="T307" s="4"/>
      <c r="U307" s="4"/>
      <c r="V307" s="4"/>
      <c r="W307" s="4"/>
      <c r="X307" s="4"/>
      <c r="Y307" s="4"/>
      <c r="Z307" s="4"/>
    </row>
    <row r="308" spans="1:26" ht="12.75" customHeight="1" x14ac:dyDescent="0.2">
      <c r="A308" s="156"/>
      <c r="B308" s="178" t="s">
        <v>703</v>
      </c>
      <c r="C308" s="159">
        <f>SUM(C305:C307)</f>
        <v>0.3</v>
      </c>
      <c r="D308" s="156"/>
      <c r="E308" s="157"/>
      <c r="F308" s="166">
        <f t="shared" ref="F308:H308" si="8">SUM(F305:F307)</f>
        <v>1896387604.5700002</v>
      </c>
      <c r="G308" s="177">
        <f t="shared" si="8"/>
        <v>0.3</v>
      </c>
      <c r="H308" s="166">
        <f t="shared" si="8"/>
        <v>1882923089</v>
      </c>
      <c r="I308" s="156" t="str">
        <f>+IF(G308&lt;=$C$308,"OK","NO OK")</f>
        <v>OK</v>
      </c>
      <c r="J308" s="177">
        <f t="shared" ref="J308:K308" si="9">SUM(J305:J307)</f>
        <v>0.3</v>
      </c>
      <c r="K308" s="166">
        <f t="shared" si="9"/>
        <v>1885969082</v>
      </c>
      <c r="L308" s="156" t="str">
        <f>+IF(J308&lt;=$C$308,"OK","NO OK")</f>
        <v>OK</v>
      </c>
      <c r="M308" s="4"/>
      <c r="N308" s="4"/>
      <c r="O308" s="4"/>
      <c r="P308" s="4"/>
      <c r="Q308" s="4"/>
      <c r="R308" s="4"/>
      <c r="S308" s="4"/>
      <c r="T308" s="4"/>
      <c r="U308" s="4"/>
      <c r="V308" s="4"/>
      <c r="W308" s="4"/>
      <c r="X308" s="4"/>
      <c r="Y308" s="4"/>
      <c r="Z308" s="4"/>
    </row>
    <row r="309" spans="1:26" ht="12.75" customHeight="1" x14ac:dyDescent="0.2">
      <c r="A309" s="156"/>
      <c r="B309" s="161" t="s">
        <v>405</v>
      </c>
      <c r="C309" s="162">
        <v>0.19</v>
      </c>
      <c r="D309" s="156"/>
      <c r="E309" s="157"/>
      <c r="F309" s="160">
        <f>ROUND(F304*C306*C309,2)</f>
        <v>60052274.149999999</v>
      </c>
      <c r="G309" s="177">
        <v>0.19</v>
      </c>
      <c r="H309" s="160">
        <f>ROUND(H304*G306*G309,0)</f>
        <v>59625898</v>
      </c>
      <c r="I309" s="156"/>
      <c r="J309" s="177">
        <v>0.19</v>
      </c>
      <c r="K309" s="160">
        <f>ROUND(K304*J306*J309,0)</f>
        <v>59722354</v>
      </c>
      <c r="L309" s="156"/>
      <c r="M309" s="4"/>
      <c r="N309" s="4"/>
      <c r="O309" s="4"/>
      <c r="P309" s="4"/>
      <c r="Q309" s="4"/>
      <c r="R309" s="4"/>
      <c r="S309" s="4"/>
      <c r="T309" s="4"/>
      <c r="U309" s="4"/>
      <c r="V309" s="4"/>
      <c r="W309" s="4"/>
      <c r="X309" s="4"/>
      <c r="Y309" s="4"/>
      <c r="Z309" s="4"/>
    </row>
    <row r="310" spans="1:26" ht="12.75" customHeight="1" x14ac:dyDescent="0.2">
      <c r="A310" s="156"/>
      <c r="B310" s="164" t="s">
        <v>406</v>
      </c>
      <c r="C310" s="156"/>
      <c r="D310" s="165"/>
      <c r="E310" s="157"/>
      <c r="F310" s="166">
        <f>ROUND(F304+F308+F309,0)</f>
        <v>8277731894</v>
      </c>
      <c r="G310" s="167"/>
      <c r="H310" s="166">
        <f>ROUND(H304+H308+H309,0)</f>
        <v>8218959281</v>
      </c>
      <c r="I310" s="156"/>
      <c r="J310" s="167"/>
      <c r="K310" s="166">
        <f>ROUND(K304+K308+K309,0)</f>
        <v>8232255044</v>
      </c>
      <c r="L310" s="156"/>
      <c r="M310" s="4"/>
      <c r="N310" s="4"/>
      <c r="O310" s="4"/>
      <c r="P310" s="4"/>
      <c r="Q310" s="4"/>
      <c r="R310" s="4"/>
      <c r="S310" s="4"/>
      <c r="T310" s="4"/>
      <c r="U310" s="4"/>
      <c r="V310" s="4"/>
      <c r="W310" s="4"/>
      <c r="X310" s="4"/>
      <c r="Y310" s="4"/>
      <c r="Z310" s="4"/>
    </row>
    <row r="311" spans="1:26" ht="12.75" customHeight="1" x14ac:dyDescent="0.2">
      <c r="A311" s="156"/>
      <c r="B311" s="164"/>
      <c r="C311" s="156"/>
      <c r="D311" s="165"/>
      <c r="E311" s="157"/>
      <c r="F311" s="166"/>
      <c r="G311" s="167"/>
      <c r="H311" s="157"/>
      <c r="I311" s="156"/>
      <c r="J311" s="167"/>
      <c r="K311" s="157"/>
      <c r="L311" s="156"/>
      <c r="M311" s="4"/>
      <c r="N311" s="4"/>
      <c r="O311" s="4"/>
      <c r="P311" s="4"/>
      <c r="Q311" s="4"/>
      <c r="R311" s="4"/>
      <c r="S311" s="4"/>
      <c r="T311" s="4"/>
      <c r="U311" s="4"/>
      <c r="V311" s="4"/>
      <c r="W311" s="4"/>
      <c r="X311" s="4"/>
      <c r="Y311" s="4"/>
      <c r="Z311" s="4"/>
    </row>
    <row r="312" spans="1:26" ht="12.75" customHeight="1" x14ac:dyDescent="0.2">
      <c r="A312" s="156"/>
      <c r="B312" s="164" t="s">
        <v>704</v>
      </c>
      <c r="C312" s="156"/>
      <c r="D312" s="165"/>
      <c r="E312" s="157"/>
      <c r="F312" s="166"/>
      <c r="G312" s="167"/>
      <c r="H312" s="157"/>
      <c r="I312" s="156"/>
      <c r="J312" s="167"/>
      <c r="K312" s="157"/>
      <c r="L312" s="156"/>
      <c r="M312" s="4"/>
      <c r="N312" s="4"/>
      <c r="O312" s="4"/>
      <c r="P312" s="4"/>
      <c r="Q312" s="4"/>
      <c r="R312" s="4"/>
      <c r="S312" s="4"/>
      <c r="T312" s="4"/>
      <c r="U312" s="4"/>
      <c r="V312" s="4"/>
      <c r="W312" s="4"/>
      <c r="X312" s="4"/>
      <c r="Y312" s="4"/>
      <c r="Z312" s="4"/>
    </row>
    <row r="313" spans="1:26" ht="12.75" customHeight="1" x14ac:dyDescent="0.2">
      <c r="A313" s="156"/>
      <c r="B313" s="164" t="s">
        <v>705</v>
      </c>
      <c r="C313" s="156"/>
      <c r="D313" s="165"/>
      <c r="E313" s="157"/>
      <c r="F313" s="166">
        <v>6293326</v>
      </c>
      <c r="G313" s="167"/>
      <c r="H313" s="166">
        <v>6252419</v>
      </c>
      <c r="I313" s="156"/>
      <c r="J313" s="167"/>
      <c r="K313" s="166">
        <v>6293326</v>
      </c>
      <c r="L313" s="156"/>
      <c r="M313" s="4"/>
      <c r="N313" s="4"/>
      <c r="O313" s="4"/>
      <c r="P313" s="4"/>
      <c r="Q313" s="4"/>
      <c r="R313" s="4"/>
      <c r="S313" s="4"/>
      <c r="T313" s="4"/>
      <c r="U313" s="4"/>
      <c r="V313" s="4"/>
      <c r="W313" s="4"/>
      <c r="X313" s="4"/>
      <c r="Y313" s="4"/>
      <c r="Z313" s="4"/>
    </row>
    <row r="314" spans="1:26" ht="12.75" customHeight="1" x14ac:dyDescent="0.2">
      <c r="A314" s="156"/>
      <c r="B314" s="164" t="s">
        <v>706</v>
      </c>
      <c r="C314" s="156"/>
      <c r="D314" s="165"/>
      <c r="E314" s="157"/>
      <c r="F314" s="166">
        <v>3554909</v>
      </c>
      <c r="G314" s="167"/>
      <c r="H314" s="166">
        <v>3531802</v>
      </c>
      <c r="I314" s="156"/>
      <c r="J314" s="167"/>
      <c r="K314" s="166">
        <v>3554909</v>
      </c>
      <c r="L314" s="156"/>
      <c r="M314" s="4"/>
      <c r="N314" s="4"/>
      <c r="O314" s="4"/>
      <c r="P314" s="4"/>
      <c r="Q314" s="4"/>
      <c r="R314" s="4"/>
      <c r="S314" s="4"/>
      <c r="T314" s="4"/>
      <c r="U314" s="4"/>
      <c r="V314" s="4"/>
      <c r="W314" s="4"/>
      <c r="X314" s="4"/>
      <c r="Y314" s="4"/>
      <c r="Z314" s="4"/>
    </row>
    <row r="315" spans="1:26" ht="12.75" customHeight="1" x14ac:dyDescent="0.2">
      <c r="A315" s="156"/>
      <c r="B315" s="164" t="s">
        <v>707</v>
      </c>
      <c r="C315" s="156"/>
      <c r="D315" s="165"/>
      <c r="E315" s="157"/>
      <c r="F315" s="166">
        <v>140484756</v>
      </c>
      <c r="G315" s="167"/>
      <c r="H315" s="166" t="e">
        <f t="shared" ref="H315:H316" si="10">+#REF!</f>
        <v>#REF!</v>
      </c>
      <c r="I315" s="156"/>
      <c r="J315" s="167"/>
      <c r="K315" s="166" t="e">
        <f t="shared" ref="K315:K316" si="11">+#REF!</f>
        <v>#REF!</v>
      </c>
      <c r="L315" s="156"/>
      <c r="M315" s="4"/>
      <c r="N315" s="4"/>
      <c r="O315" s="4"/>
      <c r="P315" s="4"/>
      <c r="Q315" s="4"/>
      <c r="R315" s="4"/>
      <c r="S315" s="4"/>
      <c r="T315" s="4"/>
      <c r="U315" s="4"/>
      <c r="V315" s="4"/>
      <c r="W315" s="4"/>
      <c r="X315" s="4"/>
      <c r="Y315" s="4"/>
      <c r="Z315" s="4"/>
    </row>
    <row r="316" spans="1:26" ht="12.75" customHeight="1" x14ac:dyDescent="0.2">
      <c r="A316" s="156"/>
      <c r="B316" s="164" t="s">
        <v>708</v>
      </c>
      <c r="C316" s="156"/>
      <c r="D316" s="165"/>
      <c r="E316" s="157"/>
      <c r="F316" s="166">
        <v>681114964</v>
      </c>
      <c r="G316" s="167"/>
      <c r="H316" s="166" t="e">
        <f t="shared" si="10"/>
        <v>#REF!</v>
      </c>
      <c r="I316" s="156"/>
      <c r="J316" s="167"/>
      <c r="K316" s="166" t="e">
        <f t="shared" si="11"/>
        <v>#REF!</v>
      </c>
      <c r="L316" s="156"/>
      <c r="M316" s="4"/>
      <c r="N316" s="4"/>
      <c r="O316" s="4"/>
      <c r="P316" s="4"/>
      <c r="Q316" s="4"/>
      <c r="R316" s="4"/>
      <c r="S316" s="4"/>
      <c r="T316" s="4"/>
      <c r="U316" s="4"/>
      <c r="V316" s="4"/>
      <c r="W316" s="4"/>
      <c r="X316" s="4"/>
      <c r="Y316" s="4"/>
      <c r="Z316" s="4"/>
    </row>
    <row r="317" spans="1:26" ht="12.75" customHeight="1" x14ac:dyDescent="0.2">
      <c r="A317" s="156"/>
      <c r="B317" s="164"/>
      <c r="C317" s="156"/>
      <c r="D317" s="165"/>
      <c r="E317" s="157"/>
      <c r="F317" s="166"/>
      <c r="G317" s="167"/>
      <c r="H317" s="160"/>
      <c r="I317" s="156"/>
      <c r="J317" s="167"/>
      <c r="K317" s="160"/>
      <c r="L317" s="156"/>
      <c r="M317" s="4"/>
      <c r="N317" s="4"/>
      <c r="O317" s="4"/>
      <c r="P317" s="4"/>
      <c r="Q317" s="4"/>
      <c r="R317" s="4"/>
      <c r="S317" s="4"/>
      <c r="T317" s="4"/>
      <c r="U317" s="4"/>
      <c r="V317" s="4"/>
      <c r="W317" s="4"/>
      <c r="X317" s="4"/>
      <c r="Y317" s="4"/>
      <c r="Z317" s="4"/>
    </row>
    <row r="318" spans="1:26" ht="12.75" customHeight="1" x14ac:dyDescent="0.2">
      <c r="A318" s="156"/>
      <c r="B318" s="164" t="s">
        <v>407</v>
      </c>
      <c r="C318" s="156"/>
      <c r="D318" s="165"/>
      <c r="E318" s="157"/>
      <c r="F318" s="166">
        <f>SUM(F310:F317)</f>
        <v>9109179849</v>
      </c>
      <c r="G318" s="167"/>
      <c r="H318" s="160"/>
      <c r="I318" s="156"/>
      <c r="J318" s="167"/>
      <c r="K318" s="160"/>
      <c r="L318" s="156"/>
      <c r="M318" s="4"/>
      <c r="N318" s="4"/>
      <c r="O318" s="4"/>
      <c r="P318" s="4"/>
      <c r="Q318" s="4"/>
      <c r="R318" s="4"/>
      <c r="S318" s="4"/>
      <c r="T318" s="4"/>
      <c r="U318" s="4"/>
      <c r="V318" s="4"/>
      <c r="W318" s="4"/>
      <c r="X318" s="4"/>
      <c r="Y318" s="4"/>
      <c r="Z318" s="4"/>
    </row>
    <row r="319" spans="1:26" ht="12.75" customHeight="1" x14ac:dyDescent="0.2">
      <c r="A319" s="156"/>
      <c r="B319" s="164"/>
      <c r="C319" s="156"/>
      <c r="D319" s="165"/>
      <c r="E319" s="157"/>
      <c r="F319" s="166"/>
      <c r="G319" s="167"/>
      <c r="H319" s="160"/>
      <c r="I319" s="156"/>
      <c r="J319" s="167"/>
      <c r="K319" s="160"/>
      <c r="L319" s="156"/>
      <c r="M319" s="4"/>
      <c r="N319" s="4"/>
      <c r="O319" s="4"/>
      <c r="P319" s="4"/>
      <c r="Q319" s="4"/>
      <c r="R319" s="4"/>
      <c r="S319" s="4"/>
      <c r="T319" s="4"/>
      <c r="U319" s="4"/>
      <c r="V319" s="4"/>
      <c r="W319" s="4"/>
      <c r="X319" s="4"/>
      <c r="Y319" s="4"/>
      <c r="Z319" s="4"/>
    </row>
    <row r="320" spans="1:26" ht="12.75" customHeight="1" x14ac:dyDescent="0.2">
      <c r="A320" s="156"/>
      <c r="B320" s="168" t="s">
        <v>408</v>
      </c>
      <c r="C320" s="156"/>
      <c r="D320" s="156"/>
      <c r="E320" s="156"/>
      <c r="F320" s="156"/>
      <c r="G320" s="156"/>
      <c r="H320" s="169" t="e">
        <f>SUM(H310:H319)</f>
        <v>#REF!</v>
      </c>
      <c r="I320" s="124" t="e">
        <f>+IF(H320&lt;=$F318,"OK","NO OK")</f>
        <v>#REF!</v>
      </c>
      <c r="J320" s="156"/>
      <c r="K320" s="169" t="e">
        <f>SUM(K310:K319)</f>
        <v>#REF!</v>
      </c>
      <c r="L320" s="124" t="e">
        <f>+IF(K320&lt;=$F318,"OK","NO OK")</f>
        <v>#REF!</v>
      </c>
      <c r="M320" s="4"/>
      <c r="N320" s="4"/>
      <c r="O320" s="4"/>
      <c r="P320" s="4"/>
      <c r="Q320" s="4"/>
      <c r="R320" s="4"/>
      <c r="S320" s="4"/>
      <c r="T320" s="4"/>
      <c r="U320" s="4"/>
      <c r="V320" s="4"/>
      <c r="W320" s="4"/>
      <c r="X320" s="4"/>
      <c r="Y320" s="4"/>
      <c r="Z320" s="4"/>
    </row>
    <row r="321" spans="1:26" ht="12.75" customHeight="1" x14ac:dyDescent="0.2">
      <c r="A321" s="156"/>
      <c r="B321" s="168" t="s">
        <v>409</v>
      </c>
      <c r="C321" s="156"/>
      <c r="D321" s="156"/>
      <c r="E321" s="156"/>
      <c r="F321" s="156"/>
      <c r="G321" s="156"/>
      <c r="H321" s="170" t="e">
        <f>+ROUND(H320/$F318,4)</f>
        <v>#REF!</v>
      </c>
      <c r="I321" s="124" t="e">
        <f>+IF(H321&gt;=95%,"OK","NO OK")</f>
        <v>#REF!</v>
      </c>
      <c r="J321" s="156"/>
      <c r="K321" s="170" t="e">
        <f>+ROUND(K320/$F318,4)</f>
        <v>#REF!</v>
      </c>
      <c r="L321" s="124" t="e">
        <f>+IF(K321&gt;=95%,"OK","NO OK")</f>
        <v>#REF!</v>
      </c>
      <c r="M321" s="4"/>
      <c r="N321" s="4"/>
      <c r="O321" s="4"/>
      <c r="P321" s="4"/>
      <c r="Q321" s="4"/>
      <c r="R321" s="4"/>
      <c r="S321" s="4"/>
      <c r="T321" s="4"/>
      <c r="U321" s="4"/>
      <c r="V321" s="4"/>
      <c r="W321" s="4"/>
      <c r="X321" s="4"/>
      <c r="Y321" s="4"/>
      <c r="Z321" s="4"/>
    </row>
    <row r="322" spans="1:26" ht="12.75" customHeight="1" x14ac:dyDescent="0.2">
      <c r="A322" s="156"/>
      <c r="B322" s="168" t="s">
        <v>410</v>
      </c>
      <c r="C322" s="156"/>
      <c r="D322" s="156"/>
      <c r="E322" s="156"/>
      <c r="F322" s="156"/>
      <c r="G322" s="156"/>
      <c r="H322" s="166">
        <v>9045002680</v>
      </c>
      <c r="I322" s="156"/>
      <c r="J322" s="156"/>
      <c r="K322" s="175">
        <v>9059184370</v>
      </c>
      <c r="L322" s="156"/>
      <c r="M322" s="4"/>
      <c r="N322" s="4"/>
      <c r="O322" s="4"/>
      <c r="P322" s="4"/>
      <c r="Q322" s="4"/>
      <c r="R322" s="4"/>
      <c r="S322" s="4"/>
      <c r="T322" s="4"/>
      <c r="U322" s="4"/>
      <c r="V322" s="4"/>
      <c r="W322" s="4"/>
      <c r="X322" s="4"/>
      <c r="Y322" s="4"/>
      <c r="Z322" s="4"/>
    </row>
    <row r="323" spans="1:26" ht="12.75" customHeight="1" x14ac:dyDescent="0.2">
      <c r="A323" s="156"/>
      <c r="B323" s="168" t="s">
        <v>411</v>
      </c>
      <c r="C323" s="156"/>
      <c r="D323" s="156"/>
      <c r="E323" s="156"/>
      <c r="F323" s="156"/>
      <c r="G323" s="156"/>
      <c r="H323" s="175" t="e">
        <f>+ABS(H320-H322)</f>
        <v>#REF!</v>
      </c>
      <c r="I323" s="156"/>
      <c r="J323" s="156"/>
      <c r="K323" s="175" t="e">
        <f>+ABS(K320-K322)</f>
        <v>#REF!</v>
      </c>
      <c r="L323" s="156"/>
      <c r="M323" s="4"/>
      <c r="N323" s="4"/>
      <c r="O323" s="4"/>
      <c r="P323" s="4"/>
      <c r="Q323" s="4"/>
      <c r="R323" s="4"/>
      <c r="S323" s="4"/>
      <c r="T323" s="4"/>
      <c r="U323" s="4"/>
      <c r="V323" s="4"/>
      <c r="W323" s="4"/>
      <c r="X323" s="4"/>
      <c r="Y323" s="4"/>
      <c r="Z323" s="4"/>
    </row>
    <row r="324" spans="1:26" ht="12.75" customHeight="1" x14ac:dyDescent="0.2">
      <c r="A324" s="156"/>
      <c r="B324" s="168" t="s">
        <v>412</v>
      </c>
      <c r="C324" s="156"/>
      <c r="D324" s="156"/>
      <c r="E324" s="156"/>
      <c r="F324" s="156"/>
      <c r="G324" s="156"/>
      <c r="H324" s="171" t="e">
        <f>+H323/H322</f>
        <v>#REF!</v>
      </c>
      <c r="I324" s="124" t="e">
        <f>+IF(H324&gt;0.1%,"NO OK","OK")</f>
        <v>#REF!</v>
      </c>
      <c r="J324" s="156"/>
      <c r="K324" s="171" t="e">
        <f>+K323/K322</f>
        <v>#REF!</v>
      </c>
      <c r="L324" s="124" t="e">
        <f>+IF(K324&gt;0.1%,"NO OK","OK")</f>
        <v>#REF!</v>
      </c>
      <c r="M324" s="4"/>
      <c r="N324" s="4"/>
      <c r="O324" s="4"/>
      <c r="P324" s="4"/>
      <c r="Q324" s="4"/>
      <c r="R324" s="4"/>
      <c r="S324" s="4"/>
      <c r="T324" s="4"/>
      <c r="U324" s="4"/>
      <c r="V324" s="4"/>
      <c r="W324" s="4"/>
      <c r="X324" s="4"/>
      <c r="Y324" s="4"/>
      <c r="Z324" s="4"/>
    </row>
    <row r="325" spans="1:26" ht="12.75" customHeight="1" x14ac:dyDescent="0.2">
      <c r="A325" s="156"/>
      <c r="B325" s="168" t="s">
        <v>413</v>
      </c>
      <c r="C325" s="156"/>
      <c r="D325" s="156"/>
      <c r="E325" s="156"/>
      <c r="F325" s="156"/>
      <c r="G325" s="156"/>
      <c r="H325" s="156"/>
      <c r="I325" s="124" t="s">
        <v>55</v>
      </c>
      <c r="J325" s="156"/>
      <c r="K325" s="156"/>
      <c r="L325" s="124" t="s">
        <v>55</v>
      </c>
      <c r="M325" s="4"/>
      <c r="N325" s="4"/>
      <c r="O325" s="4"/>
      <c r="P325" s="4"/>
      <c r="Q325" s="4"/>
      <c r="R325" s="4"/>
      <c r="S325" s="4"/>
      <c r="T325" s="4"/>
      <c r="U325" s="4"/>
      <c r="V325" s="4"/>
      <c r="W325" s="4"/>
      <c r="X325" s="4"/>
      <c r="Y325" s="4"/>
      <c r="Z325" s="4"/>
    </row>
    <row r="326" spans="1:26" ht="12.75" customHeight="1" x14ac:dyDescent="0.2">
      <c r="A326" s="156"/>
      <c r="B326" s="168" t="s">
        <v>414</v>
      </c>
      <c r="C326" s="156"/>
      <c r="D326" s="156"/>
      <c r="E326" s="156"/>
      <c r="F326" s="156"/>
      <c r="G326" s="326" t="e">
        <f>+IF(I320="OK",IF(I321="OK",IF(I324="OK",IF(I325="OK",IF(I308="OK","SI","NO"),"NO"),"NO"),"NO"),"NO")</f>
        <v>#REF!</v>
      </c>
      <c r="H326" s="318"/>
      <c r="I326" s="300"/>
      <c r="J326" s="326" t="e">
        <f>+IF(L320="OK",IF(L321="OK",IF(L324="OK",IF(L325="OK",IF(L308="OK","SI","NO"),"NO"),"NO"),"NO"),"NO")</f>
        <v>#REF!</v>
      </c>
      <c r="K326" s="318"/>
      <c r="L326" s="300"/>
      <c r="M326" s="4"/>
      <c r="N326" s="4"/>
      <c r="O326" s="4"/>
      <c r="P326" s="4"/>
      <c r="Q326" s="4"/>
      <c r="R326" s="4"/>
      <c r="S326" s="4"/>
      <c r="T326" s="4"/>
      <c r="U326" s="4"/>
      <c r="V326" s="4"/>
      <c r="W326" s="4"/>
      <c r="X326" s="4"/>
      <c r="Y326" s="4"/>
      <c r="Z326" s="4"/>
    </row>
    <row r="327" spans="1:26" ht="12.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
      <c r="A328" s="4"/>
      <c r="B328" s="43" t="s">
        <v>35</v>
      </c>
      <c r="C328" s="4"/>
      <c r="D328" s="4"/>
      <c r="E328" s="4"/>
      <c r="F328" s="4"/>
      <c r="G328" s="43"/>
      <c r="H328" s="34"/>
      <c r="I328" s="34"/>
      <c r="J328" s="43"/>
      <c r="K328" s="34"/>
      <c r="L328" s="34"/>
      <c r="M328" s="4"/>
      <c r="N328" s="4"/>
      <c r="O328" s="4"/>
      <c r="P328" s="4"/>
      <c r="Q328" s="4"/>
      <c r="R328" s="4"/>
      <c r="S328" s="4"/>
      <c r="T328" s="4"/>
      <c r="U328" s="4"/>
      <c r="V328" s="4"/>
      <c r="W328" s="4"/>
      <c r="X328" s="4"/>
      <c r="Y328" s="4"/>
      <c r="Z328" s="4"/>
    </row>
    <row r="329" spans="1:26" ht="12.75" customHeight="1" x14ac:dyDescent="0.2">
      <c r="A329" s="4"/>
      <c r="B329" s="4"/>
      <c r="C329" s="4"/>
      <c r="D329" s="4"/>
      <c r="E329" s="4"/>
      <c r="F329" s="4"/>
      <c r="G329" s="14"/>
      <c r="H329" s="34"/>
      <c r="I329" s="34"/>
      <c r="J329" s="14"/>
      <c r="K329" s="34"/>
      <c r="L329" s="34"/>
      <c r="M329" s="4"/>
      <c r="N329" s="4"/>
      <c r="O329" s="4"/>
      <c r="P329" s="4"/>
      <c r="Q329" s="4"/>
      <c r="R329" s="4"/>
      <c r="S329" s="4"/>
      <c r="T329" s="4"/>
      <c r="U329" s="4"/>
      <c r="V329" s="4"/>
      <c r="W329" s="4"/>
      <c r="X329" s="4"/>
      <c r="Y329" s="4"/>
      <c r="Z329" s="4"/>
    </row>
    <row r="330" spans="1:26" ht="12.75" customHeight="1" x14ac:dyDescent="0.2">
      <c r="A330" s="4"/>
      <c r="B330" s="4"/>
      <c r="C330" s="4"/>
      <c r="D330" s="4"/>
      <c r="E330" s="4"/>
      <c r="F330" s="4"/>
      <c r="G330" s="14"/>
      <c r="H330" s="34"/>
      <c r="I330" s="34"/>
      <c r="J330" s="14"/>
      <c r="K330" s="34"/>
      <c r="L330" s="34"/>
      <c r="M330" s="4"/>
      <c r="N330" s="4"/>
      <c r="O330" s="4"/>
      <c r="P330" s="4"/>
      <c r="Q330" s="4"/>
      <c r="R330" s="4"/>
      <c r="S330" s="4"/>
      <c r="T330" s="4"/>
      <c r="U330" s="4"/>
      <c r="V330" s="4"/>
      <c r="W330" s="4"/>
      <c r="X330" s="4"/>
      <c r="Y330" s="4"/>
      <c r="Z330" s="4"/>
    </row>
    <row r="331" spans="1:26" ht="12.75" customHeight="1" x14ac:dyDescent="0.2">
      <c r="A331" s="4"/>
      <c r="B331" s="4"/>
      <c r="C331" s="4"/>
      <c r="D331" s="4"/>
      <c r="E331" s="4"/>
      <c r="F331" s="4"/>
      <c r="G331" s="14"/>
      <c r="H331" s="34"/>
      <c r="I331" s="34"/>
      <c r="J331" s="14"/>
      <c r="K331" s="34"/>
      <c r="L331" s="34"/>
      <c r="M331" s="4"/>
      <c r="N331" s="4"/>
      <c r="O331" s="4"/>
      <c r="P331" s="4"/>
      <c r="Q331" s="4"/>
      <c r="R331" s="4"/>
      <c r="S331" s="4"/>
      <c r="T331" s="4"/>
      <c r="U331" s="4"/>
      <c r="V331" s="4"/>
      <c r="W331" s="4"/>
      <c r="X331" s="4"/>
      <c r="Y331" s="4"/>
      <c r="Z331" s="4"/>
    </row>
    <row r="332" spans="1:26" ht="12.75" customHeight="1" x14ac:dyDescent="0.2">
      <c r="A332" s="4"/>
      <c r="B332" s="11" t="s">
        <v>415</v>
      </c>
      <c r="C332" s="11"/>
      <c r="D332" s="4"/>
      <c r="E332" s="4"/>
      <c r="F332" s="4"/>
      <c r="G332" s="11"/>
      <c r="H332" s="34"/>
      <c r="I332" s="11"/>
      <c r="J332" s="11"/>
      <c r="K332" s="34"/>
      <c r="L332" s="11"/>
      <c r="M332" s="4"/>
      <c r="N332" s="4"/>
      <c r="O332" s="4"/>
      <c r="P332" s="4"/>
      <c r="Q332" s="4"/>
      <c r="R332" s="4"/>
      <c r="S332" s="4"/>
      <c r="T332" s="4"/>
      <c r="U332" s="4"/>
      <c r="V332" s="4"/>
      <c r="W332" s="4"/>
      <c r="X332" s="4"/>
      <c r="Y332" s="4"/>
      <c r="Z332" s="4"/>
    </row>
    <row r="333" spans="1:26" ht="12.75" customHeight="1" x14ac:dyDescent="0.25">
      <c r="A333" s="4"/>
      <c r="B333" s="13" t="s">
        <v>416</v>
      </c>
      <c r="C333" s="13"/>
      <c r="D333" s="4"/>
      <c r="E333" s="4"/>
      <c r="F333" s="4"/>
      <c r="G333" s="13"/>
      <c r="H333" s="34"/>
      <c r="I333" s="13"/>
      <c r="J333" s="13"/>
      <c r="K333" s="34"/>
      <c r="L333" s="13"/>
      <c r="M333" s="4"/>
      <c r="N333" s="4"/>
      <c r="O333" s="4"/>
      <c r="P333" s="4"/>
      <c r="Q333" s="4"/>
      <c r="R333" s="4"/>
      <c r="S333" s="4"/>
      <c r="T333" s="4"/>
      <c r="U333" s="4"/>
      <c r="V333" s="4"/>
      <c r="W333" s="4"/>
      <c r="X333" s="4"/>
      <c r="Y333" s="4"/>
      <c r="Z333" s="4"/>
    </row>
    <row r="334" spans="1:26" ht="12.75" customHeight="1" x14ac:dyDescent="0.25">
      <c r="A334" s="4"/>
      <c r="B334" s="13"/>
      <c r="C334" s="4"/>
      <c r="D334" s="4"/>
      <c r="E334" s="4"/>
      <c r="F334" s="4"/>
      <c r="G334" s="13"/>
      <c r="H334" s="34"/>
      <c r="I334" s="34"/>
      <c r="J334" s="13"/>
      <c r="K334" s="34"/>
      <c r="L334" s="34"/>
      <c r="M334" s="4"/>
      <c r="N334" s="4"/>
      <c r="O334" s="4"/>
      <c r="P334" s="4"/>
      <c r="Q334" s="4"/>
      <c r="R334" s="4"/>
      <c r="S334" s="4"/>
      <c r="T334" s="4"/>
      <c r="U334" s="4"/>
      <c r="V334" s="4"/>
      <c r="W334" s="4"/>
      <c r="X334" s="4"/>
      <c r="Y334" s="4"/>
      <c r="Z334" s="4"/>
    </row>
    <row r="335" spans="1:26" ht="12.75" customHeight="1" x14ac:dyDescent="0.25">
      <c r="A335" s="4"/>
      <c r="B335" s="13"/>
      <c r="C335" s="4"/>
      <c r="D335" s="4"/>
      <c r="E335" s="4"/>
      <c r="F335" s="4"/>
      <c r="G335" s="13"/>
      <c r="H335" s="12"/>
      <c r="I335" s="12"/>
      <c r="J335" s="13"/>
      <c r="K335" s="12"/>
      <c r="L335" s="12"/>
      <c r="M335" s="4"/>
      <c r="N335" s="4"/>
      <c r="O335" s="4"/>
      <c r="P335" s="4"/>
      <c r="Q335" s="4"/>
      <c r="R335" s="4"/>
      <c r="S335" s="4"/>
      <c r="T335" s="4"/>
      <c r="U335" s="4"/>
      <c r="V335" s="4"/>
      <c r="W335" s="4"/>
      <c r="X335" s="4"/>
      <c r="Y335" s="4"/>
      <c r="Z335" s="4"/>
    </row>
    <row r="336" spans="1:26" ht="12.75" customHeight="1" x14ac:dyDescent="0.25">
      <c r="A336" s="4"/>
      <c r="B336" s="13"/>
      <c r="C336" s="4"/>
      <c r="D336" s="4"/>
      <c r="E336" s="4"/>
      <c r="F336" s="4"/>
      <c r="G336" s="13"/>
      <c r="H336" s="12"/>
      <c r="I336" s="12"/>
      <c r="J336" s="13"/>
      <c r="K336" s="12"/>
      <c r="L336" s="12"/>
      <c r="M336" s="4"/>
      <c r="N336" s="4"/>
      <c r="O336" s="4"/>
      <c r="P336" s="4"/>
      <c r="Q336" s="4"/>
      <c r="R336" s="4"/>
      <c r="S336" s="4"/>
      <c r="T336" s="4"/>
      <c r="U336" s="4"/>
      <c r="V336" s="4"/>
      <c r="W336" s="4"/>
      <c r="X336" s="4"/>
      <c r="Y336" s="4"/>
      <c r="Z336" s="4"/>
    </row>
    <row r="337" spans="1:26" ht="12.75" customHeight="1" x14ac:dyDescent="0.2">
      <c r="A337" s="4"/>
      <c r="B337" s="11" t="s">
        <v>3</v>
      </c>
      <c r="C337" s="11"/>
      <c r="D337" s="4"/>
      <c r="E337" s="4"/>
      <c r="F337" s="4"/>
      <c r="G337" s="11"/>
      <c r="H337" s="11"/>
      <c r="I337" s="11"/>
      <c r="J337" s="11"/>
      <c r="K337" s="11"/>
      <c r="L337" s="11"/>
      <c r="M337" s="4"/>
      <c r="N337" s="4"/>
      <c r="O337" s="4"/>
      <c r="P337" s="4"/>
      <c r="Q337" s="4"/>
      <c r="R337" s="4"/>
      <c r="S337" s="4"/>
      <c r="T337" s="4"/>
      <c r="U337" s="4"/>
      <c r="V337" s="4"/>
      <c r="W337" s="4"/>
      <c r="X337" s="4"/>
      <c r="Y337" s="4"/>
      <c r="Z337" s="4"/>
    </row>
    <row r="338" spans="1:26" ht="12.75" customHeight="1" x14ac:dyDescent="0.25">
      <c r="A338" s="4"/>
      <c r="B338" s="13" t="s">
        <v>20</v>
      </c>
      <c r="C338" s="13"/>
      <c r="D338" s="4"/>
      <c r="E338" s="4"/>
      <c r="F338" s="4"/>
      <c r="G338" s="13"/>
      <c r="H338" s="12"/>
      <c r="I338" s="12"/>
      <c r="J338" s="13"/>
      <c r="K338" s="12"/>
      <c r="L338" s="12"/>
      <c r="M338" s="4"/>
      <c r="N338" s="4"/>
      <c r="O338" s="4"/>
      <c r="P338" s="4"/>
      <c r="Q338" s="4"/>
      <c r="R338" s="4"/>
      <c r="S338" s="4"/>
      <c r="T338" s="4"/>
      <c r="U338" s="4"/>
      <c r="V338" s="4"/>
      <c r="W338" s="4"/>
      <c r="X338" s="4"/>
      <c r="Y338" s="4"/>
      <c r="Z338" s="4"/>
    </row>
    <row r="339" spans="1:26" ht="12.75" customHeight="1" x14ac:dyDescent="0.25">
      <c r="A339" s="4"/>
      <c r="B339" s="13" t="s">
        <v>4</v>
      </c>
      <c r="C339" s="4"/>
      <c r="D339" s="4"/>
      <c r="E339" s="4"/>
      <c r="F339" s="4"/>
      <c r="G339" s="13"/>
      <c r="H339" s="12"/>
      <c r="I339" s="12"/>
      <c r="J339" s="13"/>
      <c r="K339" s="12"/>
      <c r="L339" s="12"/>
      <c r="M339" s="4"/>
      <c r="N339" s="4"/>
      <c r="O339" s="4"/>
      <c r="P339" s="4"/>
      <c r="Q339" s="4"/>
      <c r="R339" s="4"/>
      <c r="S339" s="4"/>
      <c r="T339" s="4"/>
      <c r="U339" s="4"/>
      <c r="V339" s="4"/>
      <c r="W339" s="4"/>
      <c r="X339" s="4"/>
      <c r="Y339" s="4"/>
      <c r="Z339" s="4"/>
    </row>
    <row r="340" spans="1:26" ht="12.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row r="541" spans="1:26" ht="15.75" customHeight="1" x14ac:dyDescent="0.2"/>
    <row r="542" spans="1:26" ht="15.75" customHeight="1" x14ac:dyDescent="0.2"/>
    <row r="543" spans="1:26" ht="15.75" customHeight="1" x14ac:dyDescent="0.2"/>
    <row r="544" spans="1:26"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K6:K7"/>
    <mergeCell ref="G326:I326"/>
    <mergeCell ref="J326:L326"/>
    <mergeCell ref="A1:F1"/>
    <mergeCell ref="A2:F2"/>
    <mergeCell ref="A3:F4"/>
    <mergeCell ref="G3:I4"/>
    <mergeCell ref="J3:L4"/>
    <mergeCell ref="G5:I5"/>
    <mergeCell ref="J5:L5"/>
    <mergeCell ref="A5:F5"/>
    <mergeCell ref="A6:F6"/>
    <mergeCell ref="G6:G7"/>
    <mergeCell ref="H6:H7"/>
    <mergeCell ref="J6:J7"/>
  </mergeCells>
  <conditionalFormatting sqref="I9 I301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I149 I151 I153 I155 I157 I159 I161 I163 I165 I167 I169 I171 I173 I175 I177 I179 I181 I183 I185 I187 I189 I191 I193 I195 I197 I199 I201 I203 I205 I207 I209 I211 I213 I215 I217 I219 I221 I223 I225 I227 I229 I231 I233 I235 I237 I239 I241 I243 I245 I247 I249 I251 I253 I255 I257 I259 I261 I263 I265 I267 I269 I271 I273 I275 I277 I279 I281 I283 I285 I287 I289 I291 I293 I295 I297 I299">
    <cfRule type="containsText" dxfId="15" priority="1" operator="containsText" text="NO OK">
      <formula>NOT(ISERROR(SEARCH(("NO OK"),(I9))))</formula>
    </cfRule>
  </conditionalFormatting>
  <conditionalFormatting sqref="I324">
    <cfRule type="containsText" dxfId="14" priority="2" operator="containsText" text="NO OK">
      <formula>NOT(ISERROR(SEARCH(("NO OK"),(I324))))</formula>
    </cfRule>
  </conditionalFormatting>
  <conditionalFormatting sqref="I320:I321">
    <cfRule type="containsText" dxfId="13" priority="3" operator="containsText" text="NO OK">
      <formula>NOT(ISERROR(SEARCH(("NO OK"),(I320))))</formula>
    </cfRule>
  </conditionalFormatting>
  <conditionalFormatting sqref="I325">
    <cfRule type="containsText" dxfId="12" priority="4" operator="containsText" text="NO OK">
      <formula>NOT(ISERROR(SEARCH(("NO OK"),(I325))))</formula>
    </cfRule>
  </conditionalFormatting>
  <conditionalFormatting sqref="I308">
    <cfRule type="cellIs" dxfId="11" priority="5" operator="equal">
      <formula>"NO OK"</formula>
    </cfRule>
  </conditionalFormatting>
  <conditionalFormatting sqref="G326">
    <cfRule type="containsText" dxfId="10" priority="6" operator="containsText" text="NO">
      <formula>NOT(ISERROR(SEARCH(("NO"),(G326))))</formula>
    </cfRule>
  </conditionalFormatting>
  <conditionalFormatting sqref="L9 L301 L11 L13 L15 L17 L19 L21 L23 L25 L27 L29 L31 L33 L35 L37 L39 L41 L43 L45 L47 L49 L51 L53 L55 L57 L59 L61 L63 L65 L67 L69 L71 L73 L75 L77 L79 L81 L83 L85 L87 L89 L91 L93 L95 L97 L99 L101 L103 L105 L107 L109 L111 L113 L115 L117 L119 L121 L123 L125 L127 L129 L131 L133 L135 L137 L139 L141 L143 L145 L147 L149 L151 L153 L155 L157 L159 L161 L163 L165 L167 L169 L171 L173 L175 L177 L179 L181 L183 L185 L187 L189 L191 L193 L195 L197 L199 L201 L203 L205 L207 L209 L211 L213 L215 L217 L219 L221 L223 L225 L227 L229 L231 L233 L235 L237 L239 L241 L243 L245 L247 L249 L251 L253 L255 L257 L259 L261 L263 L265 L267 L269 L271 L273 L275 L277 L279 L281 L283 L285 L287 L289 L291 L293 L295 L297 L299">
    <cfRule type="containsText" dxfId="9" priority="7" operator="containsText" text="NO OK">
      <formula>NOT(ISERROR(SEARCH(("NO OK"),(L9))))</formula>
    </cfRule>
  </conditionalFormatting>
  <conditionalFormatting sqref="L324">
    <cfRule type="containsText" dxfId="8" priority="8" operator="containsText" text="NO OK">
      <formula>NOT(ISERROR(SEARCH(("NO OK"),(L324))))</formula>
    </cfRule>
  </conditionalFormatting>
  <conditionalFormatting sqref="L321">
    <cfRule type="containsText" dxfId="7" priority="9" operator="containsText" text="NO OK">
      <formula>NOT(ISERROR(SEARCH(("NO OK"),(L321))))</formula>
    </cfRule>
  </conditionalFormatting>
  <conditionalFormatting sqref="L325">
    <cfRule type="containsText" dxfId="6" priority="10" operator="containsText" text="NO OK">
      <formula>NOT(ISERROR(SEARCH(("NO OK"),(L325))))</formula>
    </cfRule>
  </conditionalFormatting>
  <conditionalFormatting sqref="L308">
    <cfRule type="cellIs" dxfId="5" priority="11" operator="equal">
      <formula>"NO OK"</formula>
    </cfRule>
  </conditionalFormatting>
  <conditionalFormatting sqref="J326">
    <cfRule type="containsText" dxfId="4" priority="12" operator="containsText" text="NO">
      <formula>NOT(ISERROR(SEARCH(("NO"),(J326))))</formula>
    </cfRule>
  </conditionalFormatting>
  <conditionalFormatting sqref="G326:L326">
    <cfRule type="containsText" dxfId="3" priority="13" operator="containsText" text="SI">
      <formula>NOT(ISERROR(SEARCH(("SI"),(G326))))</formula>
    </cfRule>
  </conditionalFormatting>
  <conditionalFormatting sqref="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cfRule type="containsText" dxfId="2" priority="14" operator="containsText" text="NO OK">
      <formula>NOT(ISERROR(SEARCH(("NO OK"),(I10))))</formula>
    </cfRule>
  </conditionalFormatting>
  <conditionalFormatting sqref="L10 L12 L14 L16 L18 L20 L22 L24 L26 L28 L30 L32 L34 L36 L38 L40 L42 L44 L46 L48 L50 L52 L54 L56 L58 L60 L62 L64 L66 L68 L70 L72 L74 L76 L78 L80 L82 L84 L86 L88 L90 L92 L94 L96 L98 L100 L102 L104 L106 L108 L110 L112 L114 L116 L118 L120 L122 L124 L126 L128 L130 L132 L134 L136 L138 L140 L142 L144 L146 L148 L150 L152 L154 L156 L158 L160 L162 L164 L166 L168 L170 L172 L174 L176 L178 L180 L182 L184 L186 L188 L190 L192 L194 L196 L198 L200 L202 L204 L206 L208 L210 L212 L214 L216 L218 L220 L222 L224 L226 L228 L230 L232 L234 L236 L238 L240 L242 L244 L246 L248 L250 L252 L254 L256 L258 L260 L262 L264 L266 L268 L270 L272 L274 L276 L278 L280 L282 L284 L286 L288 L290 L292 L294 L296 L298 L300">
    <cfRule type="containsText" dxfId="1" priority="15" operator="containsText" text="NO OK">
      <formula>NOT(ISERROR(SEARCH(("NO OK"),(L10))))</formula>
    </cfRule>
  </conditionalFormatting>
  <conditionalFormatting sqref="L320">
    <cfRule type="containsText" dxfId="0" priority="16" operator="containsText" text="NO OK">
      <formula>NOT(ISERROR(SEARCH(("NO OK"),(L320))))</formula>
    </cfRule>
  </conditionalFormatting>
  <pageMargins left="0.31496062992125984" right="0.11811023622047245" top="0.19685039370078741" bottom="0.35433070866141736" header="0" footer="0"/>
  <pageSetup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ACTA DE APERTURA</vt:lpstr>
      <vt:lpstr>VERIFICACIÓN JURIDICA </vt:lpstr>
      <vt:lpstr>VERIFICACION TECNICA</vt:lpstr>
      <vt:lpstr>VTE</vt:lpstr>
      <vt:lpstr>3.2.1. EXPERIENCIA ADICIONAL OF</vt:lpstr>
      <vt:lpstr>3.2.1. EXP ADICIONAL PER. MIN</vt:lpstr>
      <vt:lpstr>Hoja2</vt:lpstr>
      <vt:lpstr>CORREC. ARITM. GENERAL1</vt:lpstr>
      <vt:lpstr>CORREC. ARITM. 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Henao</dc:creator>
  <cp:lastModifiedBy>Windows User</cp:lastModifiedBy>
  <dcterms:created xsi:type="dcterms:W3CDTF">2022-04-06T16:25:34Z</dcterms:created>
  <dcterms:modified xsi:type="dcterms:W3CDTF">2022-04-07T16:19:46Z</dcterms:modified>
</cp:coreProperties>
</file>